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54 Тетяна\ТАНЯ Башинська\ЗВІТ\2025\за 2025 рік\Оприлюднення на сайт ЖМР\"/>
    </mc:Choice>
  </mc:AlternateContent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Лист1!$6:$8</definedName>
    <definedName name="_xlnm.Print_Area" localSheetId="0">Лист1!$A$1:$K$142</definedName>
  </definedNames>
  <calcPr calcId="162913"/>
</workbook>
</file>

<file path=xl/calcChain.xml><?xml version="1.0" encoding="utf-8"?>
<calcChain xmlns="http://schemas.openxmlformats.org/spreadsheetml/2006/main">
  <c r="G129" i="1" l="1"/>
  <c r="F129" i="1"/>
  <c r="I131" i="1"/>
  <c r="J131" i="1"/>
  <c r="K131" i="1" s="1"/>
  <c r="H131" i="1"/>
  <c r="H92" i="1"/>
  <c r="H65" i="1"/>
  <c r="D61" i="1"/>
  <c r="C61" i="1"/>
  <c r="E81" i="1"/>
  <c r="I81" i="1"/>
  <c r="J81" i="1"/>
  <c r="H74" i="1"/>
  <c r="H73" i="1"/>
  <c r="H70" i="1"/>
  <c r="K81" i="1" l="1"/>
  <c r="G46" i="1"/>
  <c r="D46" i="1"/>
  <c r="G32" i="1"/>
  <c r="D32" i="1"/>
  <c r="J33" i="1"/>
  <c r="E26" i="1"/>
  <c r="E27" i="1"/>
  <c r="H24" i="1"/>
  <c r="J45" i="1" l="1"/>
  <c r="I45" i="1"/>
  <c r="I33" i="1"/>
  <c r="K33" i="1" s="1"/>
  <c r="E33" i="1"/>
  <c r="J37" i="1" l="1"/>
  <c r="I37" i="1"/>
  <c r="E37" i="1"/>
  <c r="J47" i="1"/>
  <c r="K37" i="1" l="1"/>
  <c r="H124" i="1"/>
  <c r="H120" i="1"/>
  <c r="D86" i="1"/>
  <c r="G82" i="1"/>
  <c r="F82" i="1"/>
  <c r="D82" i="1"/>
  <c r="C82" i="1"/>
  <c r="I85" i="1"/>
  <c r="J85" i="1"/>
  <c r="H85" i="1"/>
  <c r="H79" i="1"/>
  <c r="J79" i="1"/>
  <c r="I79" i="1"/>
  <c r="I76" i="1"/>
  <c r="J76" i="1"/>
  <c r="H76" i="1"/>
  <c r="E76" i="1"/>
  <c r="I74" i="1"/>
  <c r="J74" i="1"/>
  <c r="K85" i="1" l="1"/>
  <c r="K76" i="1"/>
  <c r="K74" i="1"/>
  <c r="K79" i="1"/>
  <c r="E47" i="1"/>
  <c r="H42" i="1"/>
  <c r="G31" i="1"/>
  <c r="F31" i="1"/>
  <c r="D31" i="1"/>
  <c r="C31" i="1"/>
  <c r="G30" i="1"/>
  <c r="G55" i="1" s="1"/>
  <c r="F30" i="1"/>
  <c r="F55" i="1" s="1"/>
  <c r="D30" i="1"/>
  <c r="D55" i="1" s="1"/>
  <c r="C30" i="1"/>
  <c r="C55" i="1" s="1"/>
  <c r="I97" i="1"/>
  <c r="J97" i="1"/>
  <c r="H97" i="1"/>
  <c r="K97" i="1" l="1"/>
  <c r="H78" i="1"/>
  <c r="I75" i="1"/>
  <c r="J75" i="1"/>
  <c r="H75" i="1"/>
  <c r="I73" i="1"/>
  <c r="J73" i="1"/>
  <c r="I30" i="1"/>
  <c r="I55" i="1"/>
  <c r="J54" i="1"/>
  <c r="I47" i="1"/>
  <c r="K47" i="1" s="1"/>
  <c r="J44" i="1"/>
  <c r="I44" i="1"/>
  <c r="E43" i="1"/>
  <c r="J43" i="1"/>
  <c r="J38" i="1"/>
  <c r="I38" i="1"/>
  <c r="E38" i="1"/>
  <c r="J35" i="1"/>
  <c r="I35" i="1"/>
  <c r="E35" i="1"/>
  <c r="E24" i="1"/>
  <c r="I24" i="1"/>
  <c r="I43" i="1"/>
  <c r="J42" i="1"/>
  <c r="I42" i="1"/>
  <c r="K75" i="1" l="1"/>
  <c r="K73" i="1"/>
  <c r="K43" i="1"/>
  <c r="K38" i="1"/>
  <c r="K44" i="1"/>
  <c r="K35" i="1"/>
  <c r="K42" i="1"/>
  <c r="H115" i="1"/>
  <c r="H114" i="1"/>
  <c r="I114" i="1"/>
  <c r="J114" i="1"/>
  <c r="I115" i="1"/>
  <c r="J115" i="1"/>
  <c r="G109" i="1"/>
  <c r="F109" i="1"/>
  <c r="I77" i="1"/>
  <c r="J77" i="1"/>
  <c r="H77" i="1"/>
  <c r="K115" i="1" l="1"/>
  <c r="K114" i="1"/>
  <c r="K77" i="1"/>
  <c r="E130" i="1"/>
  <c r="I80" i="1"/>
  <c r="J80" i="1"/>
  <c r="G61" i="1"/>
  <c r="F61" i="1"/>
  <c r="E80" i="1"/>
  <c r="H39" i="1"/>
  <c r="E42" i="1"/>
  <c r="E44" i="1"/>
  <c r="J24" i="1"/>
  <c r="K24" i="1" s="1"/>
  <c r="J90" i="1"/>
  <c r="I90" i="1"/>
  <c r="L90" i="1" s="1"/>
  <c r="I136" i="1"/>
  <c r="L136" i="1" s="1"/>
  <c r="E90" i="1"/>
  <c r="D129" i="1"/>
  <c r="C129" i="1"/>
  <c r="J130" i="1"/>
  <c r="I130" i="1"/>
  <c r="L130" i="1" s="1"/>
  <c r="G86" i="1"/>
  <c r="J78" i="1"/>
  <c r="I78" i="1"/>
  <c r="L78" i="1" s="1"/>
  <c r="K80" i="1" l="1"/>
  <c r="K90" i="1"/>
  <c r="K130" i="1"/>
  <c r="F86" i="1"/>
  <c r="H86" i="1" s="1"/>
  <c r="K78" i="1"/>
  <c r="H71" i="1"/>
  <c r="I58" i="1" l="1"/>
  <c r="L58" i="1" s="1"/>
  <c r="J71" i="1"/>
  <c r="J32" i="1"/>
  <c r="J51" i="1"/>
  <c r="I51" i="1"/>
  <c r="E51" i="1"/>
  <c r="J53" i="1"/>
  <c r="J52" i="1"/>
  <c r="J50" i="1"/>
  <c r="J49" i="1"/>
  <c r="J48" i="1"/>
  <c r="J46" i="1"/>
  <c r="J41" i="1"/>
  <c r="J39" i="1"/>
  <c r="J36" i="1"/>
  <c r="J34" i="1"/>
  <c r="J29" i="1"/>
  <c r="J28" i="1"/>
  <c r="J27" i="1"/>
  <c r="J25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I53" i="1"/>
  <c r="I52" i="1"/>
  <c r="I50" i="1"/>
  <c r="I49" i="1"/>
  <c r="I48" i="1"/>
  <c r="I46" i="1"/>
  <c r="I41" i="1"/>
  <c r="I39" i="1"/>
  <c r="I36" i="1"/>
  <c r="I34" i="1"/>
  <c r="I32" i="1"/>
  <c r="I31" i="1"/>
  <c r="I29" i="1"/>
  <c r="I28" i="1"/>
  <c r="I27" i="1"/>
  <c r="I26" i="1"/>
  <c r="I25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H50" i="1"/>
  <c r="H49" i="1"/>
  <c r="H46" i="1"/>
  <c r="H41" i="1"/>
  <c r="H40" i="1"/>
  <c r="H36" i="1"/>
  <c r="H34" i="1"/>
  <c r="H32" i="1"/>
  <c r="H29" i="1"/>
  <c r="H28" i="1"/>
  <c r="H27" i="1"/>
  <c r="H26" i="1"/>
  <c r="H25" i="1"/>
  <c r="H23" i="1"/>
  <c r="H22" i="1"/>
  <c r="H19" i="1"/>
  <c r="H18" i="1"/>
  <c r="H17" i="1"/>
  <c r="E50" i="1"/>
  <c r="E49" i="1"/>
  <c r="E48" i="1"/>
  <c r="E46" i="1"/>
  <c r="E41" i="1"/>
  <c r="E39" i="1"/>
  <c r="E32" i="1"/>
  <c r="E22" i="1"/>
  <c r="E21" i="1"/>
  <c r="E20" i="1"/>
  <c r="E19" i="1"/>
  <c r="E16" i="1"/>
  <c r="E15" i="1"/>
  <c r="E14" i="1"/>
  <c r="E13" i="1"/>
  <c r="E12" i="1"/>
  <c r="E11" i="1"/>
  <c r="H10" i="1"/>
  <c r="I71" i="1" l="1"/>
  <c r="L71" i="1" s="1"/>
  <c r="C86" i="1"/>
  <c r="G116" i="1"/>
  <c r="K41" i="1"/>
  <c r="E71" i="1"/>
  <c r="H61" i="1"/>
  <c r="K23" i="1"/>
  <c r="K49" i="1"/>
  <c r="K25" i="1"/>
  <c r="K34" i="1"/>
  <c r="K36" i="1"/>
  <c r="K51" i="1"/>
  <c r="K39" i="1"/>
  <c r="K48" i="1"/>
  <c r="K29" i="1"/>
  <c r="K28" i="1"/>
  <c r="K18" i="1"/>
  <c r="K17" i="1"/>
  <c r="K50" i="1"/>
  <c r="K46" i="1"/>
  <c r="K32" i="1"/>
  <c r="K27" i="1"/>
  <c r="K26" i="1"/>
  <c r="K22" i="1"/>
  <c r="K21" i="1"/>
  <c r="K20" i="1"/>
  <c r="K19" i="1"/>
  <c r="K16" i="1"/>
  <c r="K15" i="1"/>
  <c r="K14" i="1"/>
  <c r="K13" i="1"/>
  <c r="K12" i="1"/>
  <c r="K11" i="1"/>
  <c r="I128" i="1"/>
  <c r="L128" i="1" s="1"/>
  <c r="J128" i="1"/>
  <c r="I95" i="1"/>
  <c r="L95" i="1" s="1"/>
  <c r="J95" i="1"/>
  <c r="E95" i="1"/>
  <c r="H31" i="1"/>
  <c r="H62" i="1"/>
  <c r="H63" i="1"/>
  <c r="H66" i="1"/>
  <c r="H67" i="1"/>
  <c r="H84" i="1"/>
  <c r="H100" i="1"/>
  <c r="H101" i="1"/>
  <c r="H111" i="1"/>
  <c r="H112" i="1"/>
  <c r="H113" i="1"/>
  <c r="H122" i="1"/>
  <c r="H126" i="1"/>
  <c r="H133" i="1"/>
  <c r="E62" i="1"/>
  <c r="E63" i="1"/>
  <c r="E64" i="1"/>
  <c r="E65" i="1"/>
  <c r="E66" i="1"/>
  <c r="E68" i="1"/>
  <c r="E72" i="1"/>
  <c r="E58" i="1"/>
  <c r="E59" i="1"/>
  <c r="E60" i="1"/>
  <c r="E88" i="1"/>
  <c r="E93" i="1"/>
  <c r="E94" i="1"/>
  <c r="E96" i="1"/>
  <c r="E98" i="1"/>
  <c r="E100" i="1"/>
  <c r="E101" i="1"/>
  <c r="E102" i="1"/>
  <c r="E106" i="1"/>
  <c r="E107" i="1"/>
  <c r="E108" i="1"/>
  <c r="E111" i="1"/>
  <c r="E113" i="1"/>
  <c r="E117" i="1"/>
  <c r="E120" i="1"/>
  <c r="E122" i="1"/>
  <c r="E127" i="1"/>
  <c r="E128" i="1"/>
  <c r="E132" i="1"/>
  <c r="E133" i="1"/>
  <c r="J106" i="1"/>
  <c r="K71" i="1" l="1"/>
  <c r="H30" i="1"/>
  <c r="J31" i="1"/>
  <c r="K31" i="1" s="1"/>
  <c r="E31" i="1"/>
  <c r="E67" i="1"/>
  <c r="K95" i="1"/>
  <c r="K128" i="1"/>
  <c r="H110" i="1"/>
  <c r="H118" i="1"/>
  <c r="H119" i="1"/>
  <c r="H121" i="1"/>
  <c r="H125" i="1"/>
  <c r="J83" i="1" l="1"/>
  <c r="I83" i="1"/>
  <c r="L83" i="1" s="1"/>
  <c r="I112" i="1"/>
  <c r="L112" i="1" s="1"/>
  <c r="E112" i="1" l="1"/>
  <c r="E125" i="1"/>
  <c r="E126" i="1"/>
  <c r="H82" i="1"/>
  <c r="E84" i="1"/>
  <c r="J84" i="1"/>
  <c r="J82" i="1" s="1"/>
  <c r="E105" i="1"/>
  <c r="D104" i="1"/>
  <c r="E87" i="1"/>
  <c r="E89" i="1"/>
  <c r="E91" i="1"/>
  <c r="E92" i="1"/>
  <c r="E86" i="1"/>
  <c r="E103" i="1"/>
  <c r="E110" i="1"/>
  <c r="E118" i="1"/>
  <c r="E119" i="1"/>
  <c r="E121" i="1"/>
  <c r="E82" i="1"/>
  <c r="E69" i="1" l="1"/>
  <c r="E70" i="1"/>
  <c r="E61" i="1"/>
  <c r="C141" i="1"/>
  <c r="G123" i="1"/>
  <c r="J126" i="1"/>
  <c r="I126" i="1"/>
  <c r="L126" i="1" s="1"/>
  <c r="J125" i="1"/>
  <c r="J121" i="1"/>
  <c r="I121" i="1"/>
  <c r="L121" i="1" s="1"/>
  <c r="J120" i="1"/>
  <c r="I120" i="1"/>
  <c r="L120" i="1" s="1"/>
  <c r="D116" i="1"/>
  <c r="I119" i="1"/>
  <c r="L119" i="1" s="1"/>
  <c r="J118" i="1"/>
  <c r="I118" i="1"/>
  <c r="L118" i="1" s="1"/>
  <c r="J110" i="1"/>
  <c r="I110" i="1"/>
  <c r="J108" i="1"/>
  <c r="I108" i="1"/>
  <c r="L108" i="1" s="1"/>
  <c r="J107" i="1"/>
  <c r="I107" i="1"/>
  <c r="L107" i="1" s="1"/>
  <c r="I106" i="1"/>
  <c r="L106" i="1" s="1"/>
  <c r="J92" i="1"/>
  <c r="I92" i="1"/>
  <c r="L92" i="1" s="1"/>
  <c r="J91" i="1"/>
  <c r="I91" i="1"/>
  <c r="L91" i="1" s="1"/>
  <c r="I89" i="1"/>
  <c r="L89" i="1" s="1"/>
  <c r="J87" i="1"/>
  <c r="I87" i="1"/>
  <c r="L87" i="1" s="1"/>
  <c r="I84" i="1"/>
  <c r="I82" i="1" s="1"/>
  <c r="J69" i="1"/>
  <c r="I69" i="1"/>
  <c r="L69" i="1" s="1"/>
  <c r="L110" i="1" l="1"/>
  <c r="L82" i="1"/>
  <c r="L84" i="1"/>
  <c r="I124" i="1"/>
  <c r="L124" i="1" s="1"/>
  <c r="E124" i="1"/>
  <c r="K126" i="1"/>
  <c r="C123" i="1"/>
  <c r="F123" i="1"/>
  <c r="H123" i="1" s="1"/>
  <c r="D123" i="1"/>
  <c r="K120" i="1"/>
  <c r="I125" i="1"/>
  <c r="J124" i="1"/>
  <c r="K118" i="1"/>
  <c r="C116" i="1"/>
  <c r="F116" i="1"/>
  <c r="K121" i="1"/>
  <c r="J119" i="1"/>
  <c r="K119" i="1" s="1"/>
  <c r="J89" i="1"/>
  <c r="J122" i="1"/>
  <c r="I122" i="1"/>
  <c r="L122" i="1" s="1"/>
  <c r="D40" i="1"/>
  <c r="C40" i="1"/>
  <c r="I40" i="1" s="1"/>
  <c r="I135" i="1"/>
  <c r="L135" i="1" s="1"/>
  <c r="G57" i="1"/>
  <c r="F57" i="1"/>
  <c r="D57" i="1"/>
  <c r="C57" i="1"/>
  <c r="F104" i="1"/>
  <c r="J132" i="1"/>
  <c r="J133" i="1"/>
  <c r="I133" i="1"/>
  <c r="L133" i="1" s="1"/>
  <c r="I132" i="1"/>
  <c r="I129" i="1" s="1"/>
  <c r="J59" i="1"/>
  <c r="I72" i="1"/>
  <c r="L72" i="1" s="1"/>
  <c r="J72" i="1"/>
  <c r="I64" i="1"/>
  <c r="L64" i="1" s="1"/>
  <c r="J60" i="1"/>
  <c r="J136" i="1"/>
  <c r="G99" i="1"/>
  <c r="J117" i="1"/>
  <c r="I98" i="1"/>
  <c r="L98" i="1" s="1"/>
  <c r="J98" i="1"/>
  <c r="I100" i="1"/>
  <c r="L100" i="1" s="1"/>
  <c r="F99" i="1"/>
  <c r="J111" i="1"/>
  <c r="I113" i="1"/>
  <c r="L113" i="1" s="1"/>
  <c r="J113" i="1"/>
  <c r="I117" i="1"/>
  <c r="L117" i="1" s="1"/>
  <c r="I105" i="1"/>
  <c r="L105" i="1" s="1"/>
  <c r="D99" i="1"/>
  <c r="C99" i="1"/>
  <c r="J127" i="1"/>
  <c r="I127" i="1"/>
  <c r="L127" i="1" s="1"/>
  <c r="J88" i="1"/>
  <c r="I88" i="1"/>
  <c r="L88" i="1" s="1"/>
  <c r="I94" i="1"/>
  <c r="L94" i="1" s="1"/>
  <c r="J94" i="1"/>
  <c r="J96" i="1"/>
  <c r="I96" i="1"/>
  <c r="L96" i="1" s="1"/>
  <c r="J93" i="1"/>
  <c r="I93" i="1"/>
  <c r="I59" i="1"/>
  <c r="L59" i="1" s="1"/>
  <c r="J135" i="1"/>
  <c r="J58" i="1"/>
  <c r="J62" i="1"/>
  <c r="J65" i="1"/>
  <c r="J66" i="1"/>
  <c r="J68" i="1"/>
  <c r="J101" i="1"/>
  <c r="J102" i="1"/>
  <c r="I60" i="1"/>
  <c r="L60" i="1" s="1"/>
  <c r="I62" i="1"/>
  <c r="I65" i="1"/>
  <c r="I66" i="1"/>
  <c r="L66" i="1" s="1"/>
  <c r="I68" i="1"/>
  <c r="L68" i="1" s="1"/>
  <c r="I101" i="1"/>
  <c r="L101" i="1" s="1"/>
  <c r="I102" i="1"/>
  <c r="L102" i="1" s="1"/>
  <c r="J100" i="1"/>
  <c r="I111" i="1"/>
  <c r="L111" i="1" s="1"/>
  <c r="J129" i="1" l="1"/>
  <c r="L62" i="1"/>
  <c r="I109" i="1"/>
  <c r="L65" i="1"/>
  <c r="I86" i="1"/>
  <c r="L86" i="1" s="1"/>
  <c r="L93" i="1"/>
  <c r="L132" i="1"/>
  <c r="L129" i="1"/>
  <c r="E116" i="1"/>
  <c r="J86" i="1"/>
  <c r="K125" i="1"/>
  <c r="L125" i="1"/>
  <c r="J40" i="1"/>
  <c r="K40" i="1" s="1"/>
  <c r="E40" i="1"/>
  <c r="E123" i="1"/>
  <c r="K124" i="1"/>
  <c r="I116" i="1"/>
  <c r="L116" i="1" s="1"/>
  <c r="H99" i="1"/>
  <c r="H116" i="1"/>
  <c r="E99" i="1"/>
  <c r="H129" i="1"/>
  <c r="E129" i="1"/>
  <c r="J116" i="1"/>
  <c r="J123" i="1"/>
  <c r="I123" i="1"/>
  <c r="L123" i="1" s="1"/>
  <c r="K62" i="1"/>
  <c r="I67" i="1"/>
  <c r="L67" i="1" s="1"/>
  <c r="K122" i="1"/>
  <c r="J105" i="1"/>
  <c r="C109" i="1"/>
  <c r="K100" i="1"/>
  <c r="K117" i="1"/>
  <c r="J103" i="1"/>
  <c r="J99" i="1" s="1"/>
  <c r="K58" i="1"/>
  <c r="K96" i="1"/>
  <c r="K94" i="1"/>
  <c r="J70" i="1"/>
  <c r="J63" i="1"/>
  <c r="K88" i="1"/>
  <c r="K72" i="1"/>
  <c r="K68" i="1"/>
  <c r="K65" i="1"/>
  <c r="E57" i="1"/>
  <c r="K107" i="1"/>
  <c r="I104" i="1"/>
  <c r="K60" i="1"/>
  <c r="J64" i="1"/>
  <c r="D109" i="1"/>
  <c r="J112" i="1"/>
  <c r="J109" i="1" s="1"/>
  <c r="K133" i="1"/>
  <c r="I63" i="1"/>
  <c r="I61" i="1" s="1"/>
  <c r="J67" i="1"/>
  <c r="K102" i="1"/>
  <c r="I57" i="1"/>
  <c r="L57" i="1" s="1"/>
  <c r="K93" i="1"/>
  <c r="K113" i="1"/>
  <c r="K111" i="1"/>
  <c r="K106" i="1"/>
  <c r="I70" i="1"/>
  <c r="L70" i="1" s="1"/>
  <c r="K101" i="1"/>
  <c r="H109" i="1"/>
  <c r="I103" i="1"/>
  <c r="L103" i="1" s="1"/>
  <c r="J57" i="1"/>
  <c r="K132" i="1"/>
  <c r="K89" i="1"/>
  <c r="K98" i="1"/>
  <c r="K66" i="1"/>
  <c r="K59" i="1"/>
  <c r="C104" i="1"/>
  <c r="K127" i="1"/>
  <c r="G104" i="1"/>
  <c r="J61" i="1" l="1"/>
  <c r="L61" i="1"/>
  <c r="E104" i="1"/>
  <c r="L104" i="1"/>
  <c r="L63" i="1"/>
  <c r="K64" i="1"/>
  <c r="G134" i="1"/>
  <c r="E109" i="1"/>
  <c r="K105" i="1"/>
  <c r="J104" i="1"/>
  <c r="K104" i="1" s="1"/>
  <c r="K103" i="1"/>
  <c r="K70" i="1"/>
  <c r="K67" i="1"/>
  <c r="K63" i="1"/>
  <c r="K112" i="1"/>
  <c r="K129" i="1"/>
  <c r="L109" i="1"/>
  <c r="K82" i="1"/>
  <c r="F134" i="1"/>
  <c r="K92" i="1"/>
  <c r="K91" i="1"/>
  <c r="K108" i="1"/>
  <c r="K87" i="1"/>
  <c r="K123" i="1"/>
  <c r="K110" i="1"/>
  <c r="D134" i="1"/>
  <c r="K84" i="1"/>
  <c r="C134" i="1"/>
  <c r="K57" i="1"/>
  <c r="K69" i="1"/>
  <c r="I99" i="1"/>
  <c r="L99" i="1" s="1"/>
  <c r="E10" i="1"/>
  <c r="H134" i="1" l="1"/>
  <c r="E134" i="1"/>
  <c r="K116" i="1"/>
  <c r="K86" i="1"/>
  <c r="K109" i="1"/>
  <c r="J134" i="1"/>
  <c r="K61" i="1"/>
  <c r="I10" i="1"/>
  <c r="K99" i="1"/>
  <c r="I134" i="1"/>
  <c r="J10" i="1"/>
  <c r="L134" i="1" l="1"/>
  <c r="J30" i="1"/>
  <c r="K30" i="1" s="1"/>
  <c r="E30" i="1"/>
  <c r="K10" i="1"/>
  <c r="K134" i="1"/>
  <c r="H55" i="1" l="1"/>
  <c r="E55" i="1"/>
  <c r="J55" i="1"/>
  <c r="K55" i="1" l="1"/>
</calcChain>
</file>

<file path=xl/sharedStrings.xml><?xml version="1.0" encoding="utf-8"?>
<sst xmlns="http://schemas.openxmlformats.org/spreadsheetml/2006/main" count="167" uniqueCount="160">
  <si>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</si>
  <si>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</si>
  <si>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</si>
  <si>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</si>
  <si>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</si>
  <si>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</si>
  <si>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</si>
  <si>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</si>
  <si>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</si>
  <si>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</si>
  <si>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</si>
  <si>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</si>
  <si>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</si>
  <si>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</si>
  <si>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</si>
  <si>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</si>
  <si>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</si>
  <si>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</si>
  <si>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</si>
  <si>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</si>
  <si>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</si>
  <si>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</si>
  <si>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</si>
  <si>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</si>
  <si>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</si>
  <si>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</si>
  <si>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</si>
  <si>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</si>
  <si>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</si>
  <si>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</si>
  <si>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</si>
  <si>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</si>
  <si>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</si>
  <si>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</si>
  <si>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</si>
  <si>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Секретар міської ради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</si>
  <si>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</si>
  <si>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</si>
  <si>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</si>
  <si>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</si>
  <si>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</si>
  <si>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</si>
  <si>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</si>
  <si>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</si>
  <si>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</si>
  <si>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</si>
  <si>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</si>
  <si>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</si>
  <si>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</si>
  <si>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</si>
  <si>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</si>
  <si>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</si>
  <si>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</si>
  <si>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</si>
  <si>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</si>
  <si>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</si>
  <si>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</si>
  <si>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</si>
  <si>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</si>
  <si>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</si>
  <si>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</si>
  <si>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</si>
  <si>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</si>
  <si>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</si>
  <si>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</si>
  <si>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</si>
  <si>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</si>
  <si>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</si>
  <si>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</si>
  <si>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</si>
  <si>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</si>
  <si>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</si>
  <si>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</si>
  <si>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</si>
  <si>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</si>
  <si>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</si>
  <si>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</si>
  <si>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</si>
  <si>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</si>
  <si>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</si>
  <si>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</si>
  <si>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</si>
  <si>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</si>
  <si>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</si>
  <si>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</si>
  <si>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</si>
  <si>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</si>
  <si>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</si>
  <si>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</si>
  <si>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</si>
  <si>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</si>
  <si>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</si>
  <si>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</si>
  <si>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</si>
  <si>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</si>
  <si>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</si>
  <si>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</si>
  <si>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</si>
  <si>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</si>
  <si>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</si>
  <si>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</si>
  <si>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</si>
  <si>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</si>
  <si>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</si>
  <si>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</si>
  <si>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</si>
  <si>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</si>
  <si>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</si>
  <si>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</si>
  <si>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</si>
  <si>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</si>
  <si>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</si>
  <si>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</si>
  <si>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</si>
  <si>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</si>
  <si>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</si>
  <si>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</si>
  <si>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</si>
  <si>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Галина ШИМАНСЬКА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</si>
  <si>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</si>
  <si>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</si>
  <si>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</si>
  <si>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</si>
  <si>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</si>
  <si>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</si>
  <si>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 xml:space="preserve">                              Додаток до проєкту</t>
  </si>
  <si>
    <t xml:space="preserve">                              рішення міської ради</t>
  </si>
  <si>
    <t xml:space="preserve">                               ____________ № ____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</si>
  <si>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</si>
  <si>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</si>
  <si>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</si>
  <si>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</si>
  <si>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</si>
  <si>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</si>
  <si>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</si>
  <si>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</si>
  <si>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</si>
  <si>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</si>
  <si>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</si>
  <si>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</si>
  <si>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</si>
  <si>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</si>
  <si>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</si>
  <si>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</si>
  <si>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загальгу середнью освіту (облаштування укриттів), зокрема військових (військово-морських, військово-спортивних) ліцеях, ліцеях із посиленою військово - фізичною підготовкою</t>
  </si>
  <si>
    <t xml:space="preserve">Освітня 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прпостору 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</si>
  <si>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</si>
  <si>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Виконання заходів щодо модернізації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</si>
  <si>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Виконання заходів щодо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</si>
  <si>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</si>
  <si>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Субвенція з державного бюджету місцевим бюджетам на реалізацію проектів в рамках Програми відновлення Укураїни ІІІ</t>
  </si>
  <si>
    <t>Субвенція з державного бюджету місцевим бюджетам на реалізацію вублічного інвестиційного проекту на придбання обладнання, створення та модернізацію (проведення ркеконструкції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</si>
  <si>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</si>
  <si>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Виконання заходів щодо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</si>
  <si>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Виконання заходів за рахунок коштів освітньої субвенції з державного бюджету місцевим бюджетам (за спеціальним фондом державного бюджету)</t>
  </si>
  <si>
    <t>Виконання заходів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</si>
  <si>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Звіт  про  виконання  бюджету  Житомирської  міської  територіальної  громади  за  2025  рік</t>
  </si>
  <si>
    <t>Субвенція з державного бюджету місцевим бюджетам на забезпечення харчування учнів закладів загальної середньої освіти</t>
  </si>
  <si>
    <t>Забезпечення харчування учнів закладів загальної середньої освіти за рахунок субвенції з державного бюджету місцевим бюджетам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</si>
  <si>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п.2-5 частини 1 ст.10-1 ЗУ"Про статус ветеранів війни, гарантії їх соціального захисту", для осіб з інвалідністю І-ІІ гр, яка настала внаслідок поранення, контузії, каліцтва або захворювання, одержаних під час безпосе. участі в АТО, забезпеч. її провед., здійсненні зах. із забез. націон. безпеки і оборони, відсічі і стримув. збройної агресії РФ у Донецькій та Луганській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</si>
</sst>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#,##0.0"/>
  </numFmts>
  <fonts count="26" x14ac:knownFonts="1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5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5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65" fontId="18" fillId="0" borderId="0" xfId="0" applyNumberFormat="1" applyFont="1" applyFill="1" applyAlignment="1">
      <alignment horizontal="left"/>
    </xf>
    <xf numFmtId="165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5" fontId="7" fillId="0" borderId="0" xfId="0" applyNumberFormat="1" applyFont="1" applyFill="1"/>
    <xf numFmtId="4" fontId="9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vertical="center" wrapText="1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center" wrapText="1"/>
    </xf>
    <xf numFmtId="4" fontId="18" fillId="0" borderId="0" xfId="0" applyNumberFormat="1" applyFont="1" applyFill="1" applyAlignment="1">
      <alignment horizontal="left" wrapText="1"/>
    </xf>
    <xf numFmtId="165" fontId="18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/>
    <xf numFmtId="4" fontId="16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/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4" fontId="25" fillId="0" borderId="10" xfId="0" applyNumberFormat="1" applyFont="1" applyFill="1" applyBorder="1" applyAlignment="1">
      <alignment horizontal="right" vertical="center" wrapText="1"/>
    </xf>
    <xf numFmtId="165" fontId="25" fillId="0" borderId="10" xfId="0" applyNumberFormat="1" applyFont="1" applyFill="1" applyBorder="1" applyAlignment="1">
      <alignment horizontal="center" vertical="center" wrapText="1"/>
    </xf>
    <xf numFmtId="165" fontId="25" fillId="0" borderId="10" xfId="0" applyNumberFormat="1" applyFont="1" applyFill="1" applyBorder="1" applyAlignment="1">
      <alignment horizontal="right" vertical="center" wrapText="1"/>
    </xf>
    <xf numFmtId="165" fontId="9" fillId="0" borderId="10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left" vertical="top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  <xf numFmtId="0" fontId="21" fillId="0" borderId="10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165" fontId="18" fillId="0" borderId="0" xfId="0" applyNumberFormat="1" applyFont="1" applyFill="1" applyAlignment="1">
      <alignment horizontal="left" vertical="center"/>
    </xf>
    <xf numFmtId="165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showZeros="0" tabSelected="1" view="pageBreakPreview" topLeftCell="A141" zoomScale="40" zoomScaleNormal="37" zoomScaleSheetLayoutView="40" workbookViewId="0">
      <selection activeCell="C145" sqref="C145:L150"/>
    </sheetView>
  </sheetViews>
  <sheetFormatPr defaultRowHeight="5.65" customHeight="1" x14ac:dyDescent="0.35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 x14ac:dyDescent="0.35">
      <c r="A1" s="1"/>
      <c r="B1" s="35"/>
      <c r="C1" s="36"/>
      <c r="D1" s="36"/>
      <c r="E1" s="35"/>
      <c r="F1" s="36"/>
      <c r="G1" s="36"/>
      <c r="H1" s="35"/>
      <c r="I1" s="73" t="s">
        <v>125</v>
      </c>
      <c r="J1" s="73"/>
      <c r="K1" s="73"/>
    </row>
    <row r="2" spans="1:13" ht="42" customHeight="1" x14ac:dyDescent="0.35">
      <c r="A2" s="3"/>
      <c r="B2" s="35"/>
      <c r="C2" s="36"/>
      <c r="D2" s="36"/>
      <c r="E2" s="35"/>
      <c r="F2" s="36"/>
      <c r="G2" s="36"/>
      <c r="H2" s="35"/>
      <c r="I2" s="73" t="s">
        <v>126</v>
      </c>
      <c r="J2" s="73"/>
      <c r="K2" s="73"/>
    </row>
    <row r="3" spans="1:13" ht="64.5" customHeight="1" x14ac:dyDescent="0.35">
      <c r="A3" s="34"/>
      <c r="B3" s="35"/>
      <c r="C3" s="36"/>
      <c r="D3" s="36"/>
      <c r="E3" s="35"/>
      <c r="F3" s="36"/>
      <c r="G3" s="36"/>
      <c r="H3" s="35"/>
      <c r="I3" s="73" t="s">
        <v>127</v>
      </c>
      <c r="J3" s="73"/>
      <c r="K3" s="73"/>
    </row>
    <row r="4" spans="1:13" ht="66" customHeight="1" x14ac:dyDescent="0.35">
      <c r="A4" s="74" t="s">
        <v>156</v>
      </c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3" ht="66.75" customHeight="1" x14ac:dyDescent="0.5">
      <c r="A5" s="4"/>
      <c r="B5" s="2"/>
      <c r="C5" s="2"/>
      <c r="D5" s="2"/>
      <c r="E5" s="2"/>
      <c r="F5" s="2"/>
      <c r="G5" s="2"/>
      <c r="H5" s="2"/>
      <c r="I5" s="2"/>
      <c r="J5" s="75" t="s">
        <v>101</v>
      </c>
      <c r="K5" s="75"/>
    </row>
    <row r="6" spans="1:13" ht="68.25" customHeight="1" x14ac:dyDescent="0.35">
      <c r="A6" s="76" t="s">
        <v>0</v>
      </c>
      <c r="B6" s="83" t="s">
        <v>57</v>
      </c>
      <c r="C6" s="76" t="s">
        <v>1</v>
      </c>
      <c r="D6" s="76"/>
      <c r="E6" s="76"/>
      <c r="F6" s="76" t="s">
        <v>2</v>
      </c>
      <c r="G6" s="76"/>
      <c r="H6" s="76"/>
      <c r="I6" s="76" t="s">
        <v>3</v>
      </c>
      <c r="J6" s="76"/>
      <c r="K6" s="76"/>
    </row>
    <row r="7" spans="1:13" ht="184.5" customHeight="1" x14ac:dyDescent="0.35">
      <c r="A7" s="76"/>
      <c r="B7" s="84"/>
      <c r="C7" s="17" t="s">
        <v>5</v>
      </c>
      <c r="D7" s="17" t="s">
        <v>4</v>
      </c>
      <c r="E7" s="17" t="s">
        <v>10</v>
      </c>
      <c r="F7" s="17" t="s">
        <v>5</v>
      </c>
      <c r="G7" s="17" t="s">
        <v>4</v>
      </c>
      <c r="H7" s="17" t="s">
        <v>11</v>
      </c>
      <c r="I7" s="17" t="s">
        <v>5</v>
      </c>
      <c r="J7" s="17" t="s">
        <v>4</v>
      </c>
      <c r="K7" s="17" t="s">
        <v>10</v>
      </c>
    </row>
    <row r="8" spans="1:13" s="5" customFormat="1" ht="63.75" customHeight="1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ht="64.5" customHeight="1" x14ac:dyDescent="0.35">
      <c r="A9" s="81" t="s">
        <v>15</v>
      </c>
      <c r="B9" s="81"/>
      <c r="C9" s="81"/>
      <c r="D9" s="81"/>
      <c r="E9" s="81"/>
      <c r="F9" s="81"/>
      <c r="G9" s="81"/>
      <c r="H9" s="81"/>
      <c r="I9" s="81"/>
      <c r="J9" s="81"/>
      <c r="K9" s="81"/>
    </row>
    <row r="10" spans="1:13" ht="112.5" customHeight="1" x14ac:dyDescent="0.35">
      <c r="A10" s="50" t="s">
        <v>16</v>
      </c>
      <c r="B10" s="17">
        <v>10000000</v>
      </c>
      <c r="C10" s="24">
        <v>3657745878.7800002</v>
      </c>
      <c r="D10" s="24">
        <v>3672309231.4899998</v>
      </c>
      <c r="E10" s="25">
        <f t="shared" ref="E10:E55" si="0">D10*100/C10</f>
        <v>100.39815102504762</v>
      </c>
      <c r="F10" s="24">
        <v>1929100</v>
      </c>
      <c r="G10" s="24">
        <v>2344780.98</v>
      </c>
      <c r="H10" s="25">
        <f>G10*100/F10</f>
        <v>121.54792286558499</v>
      </c>
      <c r="I10" s="24">
        <f t="shared" ref="I10:J53" si="1">C10+F10</f>
        <v>3659674978.7800002</v>
      </c>
      <c r="J10" s="24">
        <f t="shared" ref="J10:J55" si="2">D10+G10</f>
        <v>3674654012.4699998</v>
      </c>
      <c r="K10" s="25">
        <f t="shared" ref="K10:K55" si="3">J10*100/I10</f>
        <v>100.40929956285335</v>
      </c>
    </row>
    <row r="11" spans="1:13" ht="112.5" customHeight="1" x14ac:dyDescent="0.35">
      <c r="A11" s="50" t="s">
        <v>17</v>
      </c>
      <c r="B11" s="17">
        <v>11000000</v>
      </c>
      <c r="C11" s="24">
        <v>2304127986.7800002</v>
      </c>
      <c r="D11" s="24">
        <v>2320896094.8200002</v>
      </c>
      <c r="E11" s="25">
        <f t="shared" si="0"/>
        <v>100.72774204107617</v>
      </c>
      <c r="F11" s="71"/>
      <c r="G11" s="71"/>
      <c r="H11" s="70"/>
      <c r="I11" s="24">
        <f t="shared" si="1"/>
        <v>2304127986.7800002</v>
      </c>
      <c r="J11" s="24">
        <f t="shared" si="2"/>
        <v>2320896094.8200002</v>
      </c>
      <c r="K11" s="25">
        <f t="shared" si="3"/>
        <v>100.72774204107617</v>
      </c>
    </row>
    <row r="12" spans="1:13" ht="75" customHeight="1" x14ac:dyDescent="0.35">
      <c r="A12" s="51" t="s">
        <v>99</v>
      </c>
      <c r="B12" s="17">
        <v>11010000</v>
      </c>
      <c r="C12" s="24">
        <v>2303344986.7800002</v>
      </c>
      <c r="D12" s="24">
        <v>2320112855.3800001</v>
      </c>
      <c r="E12" s="25">
        <f t="shared" si="0"/>
        <v>100.72797903467516</v>
      </c>
      <c r="F12" s="71"/>
      <c r="G12" s="71"/>
      <c r="H12" s="70"/>
      <c r="I12" s="24">
        <f t="shared" si="1"/>
        <v>2303344986.7800002</v>
      </c>
      <c r="J12" s="24">
        <f t="shared" si="2"/>
        <v>2320112855.3800001</v>
      </c>
      <c r="K12" s="25">
        <f t="shared" si="3"/>
        <v>100.72797903467516</v>
      </c>
    </row>
    <row r="13" spans="1:13" ht="82.5" customHeight="1" x14ac:dyDescent="0.35">
      <c r="A13" s="49" t="s">
        <v>18</v>
      </c>
      <c r="B13" s="17">
        <v>11020000</v>
      </c>
      <c r="C13" s="24">
        <v>783000</v>
      </c>
      <c r="D13" s="24">
        <v>783239.44</v>
      </c>
      <c r="E13" s="25">
        <f t="shared" si="0"/>
        <v>100.0305798212005</v>
      </c>
      <c r="F13" s="71"/>
      <c r="G13" s="69"/>
      <c r="H13" s="70"/>
      <c r="I13" s="24">
        <f t="shared" si="1"/>
        <v>783000</v>
      </c>
      <c r="J13" s="24">
        <f t="shared" si="2"/>
        <v>783239.44</v>
      </c>
      <c r="K13" s="25">
        <f t="shared" si="3"/>
        <v>100.0305798212005</v>
      </c>
      <c r="L13" s="14"/>
      <c r="M13" s="14"/>
    </row>
    <row r="14" spans="1:13" ht="131.25" customHeight="1" x14ac:dyDescent="0.35">
      <c r="A14" s="52" t="s">
        <v>85</v>
      </c>
      <c r="B14" s="17">
        <v>13000000</v>
      </c>
      <c r="C14" s="24">
        <v>23400</v>
      </c>
      <c r="D14" s="24">
        <v>31579.85</v>
      </c>
      <c r="E14" s="25">
        <f t="shared" si="0"/>
        <v>134.95662393162394</v>
      </c>
      <c r="F14" s="71"/>
      <c r="G14" s="69"/>
      <c r="H14" s="70"/>
      <c r="I14" s="24">
        <f t="shared" si="1"/>
        <v>23400</v>
      </c>
      <c r="J14" s="24">
        <f t="shared" si="2"/>
        <v>31579.85</v>
      </c>
      <c r="K14" s="25">
        <f t="shared" si="3"/>
        <v>134.95662393162394</v>
      </c>
    </row>
    <row r="15" spans="1:13" ht="89.25" customHeight="1" x14ac:dyDescent="0.35">
      <c r="A15" s="50" t="s">
        <v>19</v>
      </c>
      <c r="B15" s="17">
        <v>14000000</v>
      </c>
      <c r="C15" s="24">
        <v>412197800</v>
      </c>
      <c r="D15" s="24">
        <v>401533671.32999998</v>
      </c>
      <c r="E15" s="25">
        <f t="shared" si="0"/>
        <v>97.412861332593238</v>
      </c>
      <c r="F15" s="71"/>
      <c r="G15" s="71"/>
      <c r="H15" s="70"/>
      <c r="I15" s="24">
        <f t="shared" si="1"/>
        <v>412197800</v>
      </c>
      <c r="J15" s="24">
        <f t="shared" si="2"/>
        <v>401533671.32999998</v>
      </c>
      <c r="K15" s="25">
        <f t="shared" si="3"/>
        <v>97.412861332593238</v>
      </c>
    </row>
    <row r="16" spans="1:13" ht="85.5" customHeight="1" x14ac:dyDescent="0.35">
      <c r="A16" s="50" t="s">
        <v>20</v>
      </c>
      <c r="B16" s="17">
        <v>18000000</v>
      </c>
      <c r="C16" s="24">
        <v>941396692</v>
      </c>
      <c r="D16" s="24">
        <v>949847885.49000001</v>
      </c>
      <c r="E16" s="25">
        <f t="shared" si="0"/>
        <v>100.89772925290883</v>
      </c>
      <c r="F16" s="71"/>
      <c r="G16" s="69"/>
      <c r="H16" s="70"/>
      <c r="I16" s="24">
        <f t="shared" si="1"/>
        <v>941396692</v>
      </c>
      <c r="J16" s="24">
        <f t="shared" si="2"/>
        <v>949847885.49000001</v>
      </c>
      <c r="K16" s="25">
        <f t="shared" si="3"/>
        <v>100.89772925290883</v>
      </c>
    </row>
    <row r="17" spans="1:12" ht="93" customHeight="1" x14ac:dyDescent="0.35">
      <c r="A17" s="49" t="s">
        <v>21</v>
      </c>
      <c r="B17" s="17">
        <v>19000000</v>
      </c>
      <c r="C17" s="69"/>
      <c r="D17" s="69"/>
      <c r="E17" s="70"/>
      <c r="F17" s="24">
        <v>1929100</v>
      </c>
      <c r="G17" s="24">
        <v>2339548.8199999998</v>
      </c>
      <c r="H17" s="25">
        <f t="shared" ref="H17:H55" si="4">G17*100/F17</f>
        <v>121.27670001555128</v>
      </c>
      <c r="I17" s="24">
        <f t="shared" si="1"/>
        <v>1929100</v>
      </c>
      <c r="J17" s="24">
        <f t="shared" si="2"/>
        <v>2339548.8199999998</v>
      </c>
      <c r="K17" s="25">
        <f t="shared" si="3"/>
        <v>121.27670001555128</v>
      </c>
    </row>
    <row r="18" spans="1:12" ht="81" customHeight="1" x14ac:dyDescent="0.35">
      <c r="A18" s="49" t="s">
        <v>22</v>
      </c>
      <c r="B18" s="17">
        <v>19010000</v>
      </c>
      <c r="C18" s="69"/>
      <c r="D18" s="69"/>
      <c r="E18" s="70"/>
      <c r="F18" s="24">
        <v>1929100</v>
      </c>
      <c r="G18" s="24">
        <v>2339548.8199999998</v>
      </c>
      <c r="H18" s="25">
        <f t="shared" si="4"/>
        <v>121.27670001555128</v>
      </c>
      <c r="I18" s="24">
        <f t="shared" si="1"/>
        <v>1929100</v>
      </c>
      <c r="J18" s="24">
        <f t="shared" si="2"/>
        <v>2339548.8199999998</v>
      </c>
      <c r="K18" s="25">
        <f t="shared" si="3"/>
        <v>121.27670001555128</v>
      </c>
      <c r="L18" s="14"/>
    </row>
    <row r="19" spans="1:12" ht="74.25" customHeight="1" x14ac:dyDescent="0.35">
      <c r="A19" s="50" t="s">
        <v>23</v>
      </c>
      <c r="B19" s="17">
        <v>20000000</v>
      </c>
      <c r="C19" s="24">
        <v>55359099</v>
      </c>
      <c r="D19" s="24">
        <v>56995802.229999997</v>
      </c>
      <c r="E19" s="25">
        <f t="shared" si="0"/>
        <v>102.95652071577248</v>
      </c>
      <c r="F19" s="24">
        <v>215902239.68000001</v>
      </c>
      <c r="G19" s="24">
        <v>288612878.38</v>
      </c>
      <c r="H19" s="25">
        <f t="shared" si="4"/>
        <v>133.67757500235672</v>
      </c>
      <c r="I19" s="24">
        <f t="shared" si="1"/>
        <v>271261338.68000001</v>
      </c>
      <c r="J19" s="24">
        <f t="shared" si="2"/>
        <v>345608680.61000001</v>
      </c>
      <c r="K19" s="25">
        <f t="shared" si="3"/>
        <v>127.40801261683134</v>
      </c>
    </row>
    <row r="20" spans="1:12" ht="124.5" customHeight="1" x14ac:dyDescent="0.35">
      <c r="A20" s="50" t="s">
        <v>24</v>
      </c>
      <c r="B20" s="17">
        <v>21000000</v>
      </c>
      <c r="C20" s="24">
        <v>12674600</v>
      </c>
      <c r="D20" s="24">
        <v>10361058.199999999</v>
      </c>
      <c r="E20" s="25">
        <f t="shared" si="0"/>
        <v>81.746628690451757</v>
      </c>
      <c r="F20" s="69"/>
      <c r="G20" s="69"/>
      <c r="H20" s="70"/>
      <c r="I20" s="24">
        <f t="shared" si="1"/>
        <v>12674600</v>
      </c>
      <c r="J20" s="24">
        <f t="shared" si="2"/>
        <v>10361058.199999999</v>
      </c>
      <c r="K20" s="25">
        <f t="shared" si="3"/>
        <v>81.746628690451757</v>
      </c>
    </row>
    <row r="21" spans="1:12" ht="129.75" customHeight="1" x14ac:dyDescent="0.35">
      <c r="A21" s="50" t="s">
        <v>25</v>
      </c>
      <c r="B21" s="17">
        <v>22000000</v>
      </c>
      <c r="C21" s="24">
        <v>32688500</v>
      </c>
      <c r="D21" s="24">
        <v>34936569.350000001</v>
      </c>
      <c r="E21" s="25">
        <f t="shared" si="0"/>
        <v>106.87724842069841</v>
      </c>
      <c r="F21" s="71"/>
      <c r="G21" s="71"/>
      <c r="H21" s="70"/>
      <c r="I21" s="24">
        <f t="shared" si="1"/>
        <v>32688500</v>
      </c>
      <c r="J21" s="24">
        <f t="shared" si="2"/>
        <v>34936569.350000001</v>
      </c>
      <c r="K21" s="25">
        <f t="shared" si="3"/>
        <v>106.87724842069841</v>
      </c>
    </row>
    <row r="22" spans="1:12" ht="81.75" customHeight="1" x14ac:dyDescent="0.35">
      <c r="A22" s="49" t="s">
        <v>26</v>
      </c>
      <c r="B22" s="17">
        <v>24000000</v>
      </c>
      <c r="C22" s="24">
        <v>9995999</v>
      </c>
      <c r="D22" s="24">
        <v>11698174.68</v>
      </c>
      <c r="E22" s="25">
        <f t="shared" si="0"/>
        <v>117.02856993082932</v>
      </c>
      <c r="F22" s="24">
        <v>1819234.68</v>
      </c>
      <c r="G22" s="24">
        <v>1947968.16</v>
      </c>
      <c r="H22" s="25">
        <f t="shared" si="4"/>
        <v>107.07624373123758</v>
      </c>
      <c r="I22" s="24">
        <f t="shared" si="1"/>
        <v>11815233.68</v>
      </c>
      <c r="J22" s="24">
        <f t="shared" si="2"/>
        <v>13646142.84</v>
      </c>
      <c r="K22" s="25">
        <f t="shared" si="3"/>
        <v>115.49617391909256</v>
      </c>
    </row>
    <row r="23" spans="1:12" ht="108.75" customHeight="1" x14ac:dyDescent="0.35">
      <c r="A23" s="50" t="s">
        <v>27</v>
      </c>
      <c r="B23" s="17">
        <v>24110000</v>
      </c>
      <c r="C23" s="69"/>
      <c r="D23" s="69"/>
      <c r="E23" s="70"/>
      <c r="F23" s="24">
        <v>43800</v>
      </c>
      <c r="G23" s="24">
        <v>11658.59</v>
      </c>
      <c r="H23" s="25">
        <f t="shared" si="4"/>
        <v>26.617785388127853</v>
      </c>
      <c r="I23" s="24">
        <f t="shared" si="1"/>
        <v>43800</v>
      </c>
      <c r="J23" s="24">
        <f t="shared" si="2"/>
        <v>11658.59</v>
      </c>
      <c r="K23" s="25">
        <f t="shared" si="3"/>
        <v>26.617785388127853</v>
      </c>
    </row>
    <row r="24" spans="1:12" ht="64.5" customHeight="1" x14ac:dyDescent="0.35">
      <c r="A24" s="50" t="s">
        <v>124</v>
      </c>
      <c r="B24" s="53">
        <v>24060000</v>
      </c>
      <c r="C24" s="24">
        <v>9995999</v>
      </c>
      <c r="D24" s="24">
        <v>11698174.68</v>
      </c>
      <c r="E24" s="25">
        <f t="shared" si="0"/>
        <v>117.02856993082932</v>
      </c>
      <c r="F24" s="24">
        <v>359121.68</v>
      </c>
      <c r="G24" s="24">
        <v>519995.94</v>
      </c>
      <c r="H24" s="25">
        <f t="shared" si="4"/>
        <v>144.7965881647691</v>
      </c>
      <c r="I24" s="24">
        <f t="shared" si="1"/>
        <v>10355120.68</v>
      </c>
      <c r="J24" s="24">
        <f t="shared" si="2"/>
        <v>12218170.619999999</v>
      </c>
      <c r="K24" s="25">
        <f t="shared" si="3"/>
        <v>117.99158114688433</v>
      </c>
    </row>
    <row r="25" spans="1:12" ht="70.5" customHeight="1" x14ac:dyDescent="0.35">
      <c r="A25" s="49" t="s">
        <v>28</v>
      </c>
      <c r="B25" s="53">
        <v>25000000</v>
      </c>
      <c r="C25" s="69"/>
      <c r="D25" s="69"/>
      <c r="E25" s="70"/>
      <c r="F25" s="24">
        <v>214083005</v>
      </c>
      <c r="G25" s="24">
        <v>286664910.22000003</v>
      </c>
      <c r="H25" s="25">
        <f t="shared" si="4"/>
        <v>133.9036278101571</v>
      </c>
      <c r="I25" s="24">
        <f t="shared" si="1"/>
        <v>214083005</v>
      </c>
      <c r="J25" s="24">
        <f t="shared" si="2"/>
        <v>286664910.22000003</v>
      </c>
      <c r="K25" s="25">
        <f t="shared" si="3"/>
        <v>133.9036278101571</v>
      </c>
    </row>
    <row r="26" spans="1:12" ht="89.25" customHeight="1" x14ac:dyDescent="0.35">
      <c r="A26" s="49" t="s">
        <v>29</v>
      </c>
      <c r="B26" s="17">
        <v>30000000</v>
      </c>
      <c r="C26" s="24">
        <v>60000</v>
      </c>
      <c r="D26" s="24">
        <v>71100</v>
      </c>
      <c r="E26" s="25">
        <f t="shared" si="0"/>
        <v>118.5</v>
      </c>
      <c r="F26" s="24">
        <v>83465362.540000007</v>
      </c>
      <c r="G26" s="24">
        <v>97162706.939999998</v>
      </c>
      <c r="H26" s="25">
        <f t="shared" si="4"/>
        <v>116.41081280086175</v>
      </c>
      <c r="I26" s="24">
        <f t="shared" si="1"/>
        <v>83525362.540000007</v>
      </c>
      <c r="J26" s="24">
        <v>97233806.939999998</v>
      </c>
      <c r="K26" s="25">
        <f t="shared" si="3"/>
        <v>116.41231355737614</v>
      </c>
      <c r="L26" s="14"/>
    </row>
    <row r="27" spans="1:12" ht="103.5" customHeight="1" x14ac:dyDescent="0.35">
      <c r="A27" s="52" t="s">
        <v>30</v>
      </c>
      <c r="B27" s="17">
        <v>31000000</v>
      </c>
      <c r="C27" s="24">
        <v>60000</v>
      </c>
      <c r="D27" s="24">
        <v>71100</v>
      </c>
      <c r="E27" s="25">
        <f t="shared" si="0"/>
        <v>118.5</v>
      </c>
      <c r="F27" s="24">
        <v>32866796.34</v>
      </c>
      <c r="G27" s="24">
        <v>36622234.369999997</v>
      </c>
      <c r="H27" s="25">
        <f t="shared" si="4"/>
        <v>111.4262369570517</v>
      </c>
      <c r="I27" s="24">
        <f t="shared" si="1"/>
        <v>32926796.34</v>
      </c>
      <c r="J27" s="24">
        <f t="shared" si="2"/>
        <v>36693334.369999997</v>
      </c>
      <c r="K27" s="25">
        <f t="shared" si="3"/>
        <v>111.43912693815385</v>
      </c>
      <c r="L27" s="14"/>
    </row>
    <row r="28" spans="1:12" ht="116.25" customHeight="1" x14ac:dyDescent="0.35">
      <c r="A28" s="52" t="s">
        <v>31</v>
      </c>
      <c r="B28" s="17">
        <v>33000000</v>
      </c>
      <c r="C28" s="69"/>
      <c r="D28" s="69"/>
      <c r="E28" s="70"/>
      <c r="F28" s="24">
        <v>50598566.200000003</v>
      </c>
      <c r="G28" s="24">
        <v>60540472.57</v>
      </c>
      <c r="H28" s="25">
        <f t="shared" si="4"/>
        <v>119.64859306625965</v>
      </c>
      <c r="I28" s="24">
        <f t="shared" si="1"/>
        <v>50598566.200000003</v>
      </c>
      <c r="J28" s="24">
        <f t="shared" si="2"/>
        <v>60540472.57</v>
      </c>
      <c r="K28" s="25">
        <f t="shared" si="3"/>
        <v>119.64859306625965</v>
      </c>
    </row>
    <row r="29" spans="1:12" ht="207" customHeight="1" x14ac:dyDescent="0.35">
      <c r="A29" s="50" t="s">
        <v>84</v>
      </c>
      <c r="B29" s="17">
        <v>50110000</v>
      </c>
      <c r="C29" s="69"/>
      <c r="D29" s="69"/>
      <c r="E29" s="70"/>
      <c r="F29" s="24">
        <v>3504840</v>
      </c>
      <c r="G29" s="24">
        <v>3887863.07</v>
      </c>
      <c r="H29" s="25">
        <f t="shared" si="4"/>
        <v>110.92840386437041</v>
      </c>
      <c r="I29" s="24">
        <f t="shared" si="1"/>
        <v>3504840</v>
      </c>
      <c r="J29" s="24">
        <f t="shared" si="2"/>
        <v>3887863.07</v>
      </c>
      <c r="K29" s="25">
        <f t="shared" si="3"/>
        <v>110.92840386437041</v>
      </c>
    </row>
    <row r="30" spans="1:12" ht="114.75" customHeight="1" x14ac:dyDescent="0.35">
      <c r="A30" s="17" t="s">
        <v>32</v>
      </c>
      <c r="B30" s="17">
        <v>90010100</v>
      </c>
      <c r="C30" s="24">
        <f>C10+C19+C26+C29</f>
        <v>3713164977.7800002</v>
      </c>
      <c r="D30" s="24">
        <f>D10+D19+D26+D29</f>
        <v>3729376133.7199998</v>
      </c>
      <c r="E30" s="25">
        <f t="shared" si="0"/>
        <v>100.43658593240562</v>
      </c>
      <c r="F30" s="24">
        <f>F10+F19+F26+F29</f>
        <v>304801542.22000003</v>
      </c>
      <c r="G30" s="24">
        <f>G10+G19+G26+G29</f>
        <v>392008229.37</v>
      </c>
      <c r="H30" s="25">
        <f t="shared" si="4"/>
        <v>128.61097306622412</v>
      </c>
      <c r="I30" s="24">
        <f>C30+F30</f>
        <v>4017966520</v>
      </c>
      <c r="J30" s="24">
        <f t="shared" si="2"/>
        <v>4121384363.0899997</v>
      </c>
      <c r="K30" s="25">
        <f t="shared" si="3"/>
        <v>102.57388513754961</v>
      </c>
    </row>
    <row r="31" spans="1:12" ht="81" customHeight="1" x14ac:dyDescent="0.35">
      <c r="A31" s="49" t="s">
        <v>33</v>
      </c>
      <c r="B31" s="17">
        <v>40000000</v>
      </c>
      <c r="C31" s="24">
        <f>C32+C46+C52</f>
        <v>1065897813.52</v>
      </c>
      <c r="D31" s="24">
        <f>D32+D46+D52</f>
        <v>1025953713.3599999</v>
      </c>
      <c r="E31" s="25">
        <f t="shared" si="0"/>
        <v>96.25253944108492</v>
      </c>
      <c r="F31" s="24">
        <f>F32+F46+F52</f>
        <v>308325263.98000002</v>
      </c>
      <c r="G31" s="24">
        <f>G32+G46+G52</f>
        <v>62833808.950000003</v>
      </c>
      <c r="H31" s="25">
        <f t="shared" si="4"/>
        <v>20.379065970434329</v>
      </c>
      <c r="I31" s="24">
        <f t="shared" si="1"/>
        <v>1374223077.5</v>
      </c>
      <c r="J31" s="24">
        <f t="shared" si="2"/>
        <v>1088787522.3099999</v>
      </c>
      <c r="K31" s="25">
        <f t="shared" si="3"/>
        <v>79.229314376726435</v>
      </c>
    </row>
    <row r="32" spans="1:12" ht="77.25" customHeight="1" x14ac:dyDescent="0.35">
      <c r="A32" s="49" t="s">
        <v>61</v>
      </c>
      <c r="B32" s="17">
        <v>41030000</v>
      </c>
      <c r="C32" s="24">
        <v>796166451</v>
      </c>
      <c r="D32" s="24">
        <f>D33+D34+D35+D36+D37+D38+D39+D42+D43+D44+D45</f>
        <v>759100239.52999997</v>
      </c>
      <c r="E32" s="25">
        <f t="shared" si="0"/>
        <v>95.344414296351701</v>
      </c>
      <c r="F32" s="24">
        <v>157333249</v>
      </c>
      <c r="G32" s="24">
        <f>G33+G34+G35+G36+G37+G38+G39+G42+G43+G44+G45</f>
        <v>60391495.510000005</v>
      </c>
      <c r="H32" s="25">
        <f t="shared" si="4"/>
        <v>38.384445687001616</v>
      </c>
      <c r="I32" s="24">
        <f t="shared" si="1"/>
        <v>953499700</v>
      </c>
      <c r="J32" s="24">
        <f t="shared" si="1"/>
        <v>819491735.03999996</v>
      </c>
      <c r="K32" s="25">
        <f t="shared" si="3"/>
        <v>85.945673086210718</v>
      </c>
    </row>
    <row r="33" spans="1:11" ht="103.5" customHeight="1" x14ac:dyDescent="0.35">
      <c r="A33" s="46" t="s">
        <v>157</v>
      </c>
      <c r="B33" s="17">
        <v>41031100</v>
      </c>
      <c r="C33" s="24">
        <v>27042700</v>
      </c>
      <c r="D33" s="24">
        <v>7064382.9699999997</v>
      </c>
      <c r="E33" s="25">
        <f t="shared" si="0"/>
        <v>26.123068221738215</v>
      </c>
      <c r="F33" s="69"/>
      <c r="G33" s="69"/>
      <c r="H33" s="70"/>
      <c r="I33" s="24">
        <f t="shared" si="1"/>
        <v>27042700</v>
      </c>
      <c r="J33" s="24">
        <f t="shared" si="1"/>
        <v>7064382.9699999997</v>
      </c>
      <c r="K33" s="25">
        <f t="shared" si="3"/>
        <v>26.123068221738215</v>
      </c>
    </row>
    <row r="34" spans="1:11" ht="212.25" customHeight="1" x14ac:dyDescent="0.35">
      <c r="A34" s="49" t="s">
        <v>113</v>
      </c>
      <c r="B34" s="17">
        <v>41031700</v>
      </c>
      <c r="C34" s="69"/>
      <c r="D34" s="69"/>
      <c r="E34" s="70"/>
      <c r="F34" s="24">
        <v>2608600</v>
      </c>
      <c r="G34" s="24">
        <v>2395440.06</v>
      </c>
      <c r="H34" s="25">
        <f t="shared" si="4"/>
        <v>91.828569347542739</v>
      </c>
      <c r="I34" s="24">
        <f t="shared" si="1"/>
        <v>2608600</v>
      </c>
      <c r="J34" s="24">
        <f t="shared" si="2"/>
        <v>2395440.06</v>
      </c>
      <c r="K34" s="25">
        <f t="shared" si="3"/>
        <v>91.828569347542739</v>
      </c>
    </row>
    <row r="35" spans="1:11" ht="276.75" customHeight="1" x14ac:dyDescent="0.35">
      <c r="A35" s="49" t="s">
        <v>144</v>
      </c>
      <c r="B35" s="17">
        <v>41032800</v>
      </c>
      <c r="C35" s="24">
        <v>35324151</v>
      </c>
      <c r="D35" s="24">
        <v>28944700.940000001</v>
      </c>
      <c r="E35" s="25">
        <f t="shared" si="0"/>
        <v>81.940259342680307</v>
      </c>
      <c r="F35" s="69"/>
      <c r="G35" s="69"/>
      <c r="H35" s="70"/>
      <c r="I35" s="24">
        <f t="shared" si="1"/>
        <v>35324151</v>
      </c>
      <c r="J35" s="24">
        <f t="shared" si="1"/>
        <v>28944700.940000001</v>
      </c>
      <c r="K35" s="25">
        <f t="shared" si="3"/>
        <v>81.940259342680307</v>
      </c>
    </row>
    <row r="36" spans="1:11" ht="115.5" customHeight="1" x14ac:dyDescent="0.35">
      <c r="A36" s="49" t="s">
        <v>116</v>
      </c>
      <c r="B36" s="17">
        <v>41033100</v>
      </c>
      <c r="C36" s="69"/>
      <c r="D36" s="69"/>
      <c r="E36" s="70"/>
      <c r="F36" s="24">
        <v>76606297</v>
      </c>
      <c r="G36" s="24">
        <v>44473155.450000003</v>
      </c>
      <c r="H36" s="25">
        <f t="shared" si="4"/>
        <v>58.054177256472791</v>
      </c>
      <c r="I36" s="24">
        <f t="shared" si="1"/>
        <v>76606297</v>
      </c>
      <c r="J36" s="24">
        <f t="shared" si="2"/>
        <v>44473155.450000003</v>
      </c>
      <c r="K36" s="25">
        <f t="shared" si="3"/>
        <v>58.054177256472791</v>
      </c>
    </row>
    <row r="37" spans="1:11" ht="326.25" customHeight="1" x14ac:dyDescent="0.35">
      <c r="A37" s="49" t="s">
        <v>151</v>
      </c>
      <c r="B37" s="17">
        <v>41033500</v>
      </c>
      <c r="C37" s="24">
        <v>12212500</v>
      </c>
      <c r="D37" s="24">
        <v>3779449.4</v>
      </c>
      <c r="E37" s="25">
        <f t="shared" si="0"/>
        <v>30.947385056294781</v>
      </c>
      <c r="F37" s="69"/>
      <c r="G37" s="69"/>
      <c r="H37" s="70"/>
      <c r="I37" s="24">
        <f t="shared" si="1"/>
        <v>12212500</v>
      </c>
      <c r="J37" s="24">
        <f t="shared" si="2"/>
        <v>3779449.4</v>
      </c>
      <c r="K37" s="25">
        <f t="shared" si="3"/>
        <v>30.947385056294781</v>
      </c>
    </row>
    <row r="38" spans="1:11" ht="226.5" customHeight="1" x14ac:dyDescent="0.35">
      <c r="A38" s="50" t="s">
        <v>145</v>
      </c>
      <c r="B38" s="17">
        <v>41033800</v>
      </c>
      <c r="C38" s="24">
        <v>6906000</v>
      </c>
      <c r="D38" s="24">
        <v>6906000</v>
      </c>
      <c r="E38" s="25">
        <f t="shared" si="0"/>
        <v>100</v>
      </c>
      <c r="F38" s="69"/>
      <c r="G38" s="69"/>
      <c r="H38" s="70"/>
      <c r="I38" s="24">
        <f t="shared" si="1"/>
        <v>6906000</v>
      </c>
      <c r="J38" s="24">
        <f t="shared" si="2"/>
        <v>6906000</v>
      </c>
      <c r="K38" s="25">
        <f t="shared" si="3"/>
        <v>100</v>
      </c>
    </row>
    <row r="39" spans="1:11" ht="152.25" customHeight="1" x14ac:dyDescent="0.35">
      <c r="A39" s="50" t="s">
        <v>34</v>
      </c>
      <c r="B39" s="17">
        <v>41033900</v>
      </c>
      <c r="C39" s="24">
        <v>624912800</v>
      </c>
      <c r="D39" s="24">
        <v>624912800</v>
      </c>
      <c r="E39" s="25">
        <f t="shared" si="0"/>
        <v>100</v>
      </c>
      <c r="F39" s="72">
        <v>10627500</v>
      </c>
      <c r="G39" s="72">
        <v>10627500</v>
      </c>
      <c r="H39" s="25">
        <f t="shared" si="4"/>
        <v>100</v>
      </c>
      <c r="I39" s="24">
        <f t="shared" si="1"/>
        <v>635540300</v>
      </c>
      <c r="J39" s="24">
        <f t="shared" si="2"/>
        <v>635540300</v>
      </c>
      <c r="K39" s="25">
        <f t="shared" si="3"/>
        <v>100</v>
      </c>
    </row>
    <row r="40" spans="1:11" ht="72.75" hidden="1" customHeight="1" x14ac:dyDescent="0.35">
      <c r="A40" s="50" t="s">
        <v>102</v>
      </c>
      <c r="B40" s="17">
        <v>41040000</v>
      </c>
      <c r="C40" s="69">
        <f>C41</f>
        <v>0</v>
      </c>
      <c r="D40" s="69">
        <f>D41</f>
        <v>0</v>
      </c>
      <c r="E40" s="70" t="e">
        <f t="shared" si="0"/>
        <v>#DIV/0!</v>
      </c>
      <c r="F40" s="71"/>
      <c r="G40" s="71"/>
      <c r="H40" s="70" t="e">
        <f t="shared" si="4"/>
        <v>#DIV/0!</v>
      </c>
      <c r="I40" s="69">
        <f t="shared" si="1"/>
        <v>0</v>
      </c>
      <c r="J40" s="69">
        <f t="shared" si="2"/>
        <v>0</v>
      </c>
      <c r="K40" s="70" t="e">
        <f t="shared" si="3"/>
        <v>#DIV/0!</v>
      </c>
    </row>
    <row r="41" spans="1:11" ht="54.75" hidden="1" customHeight="1" x14ac:dyDescent="0.35">
      <c r="A41" s="50" t="s">
        <v>103</v>
      </c>
      <c r="B41" s="17">
        <v>41040400</v>
      </c>
      <c r="C41" s="69"/>
      <c r="D41" s="69"/>
      <c r="E41" s="70" t="e">
        <f t="shared" si="0"/>
        <v>#DIV/0!</v>
      </c>
      <c r="F41" s="71"/>
      <c r="G41" s="71"/>
      <c r="H41" s="70" t="e">
        <f t="shared" si="4"/>
        <v>#DIV/0!</v>
      </c>
      <c r="I41" s="69">
        <f t="shared" si="1"/>
        <v>0</v>
      </c>
      <c r="J41" s="69">
        <f t="shared" si="2"/>
        <v>0</v>
      </c>
      <c r="K41" s="70" t="e">
        <f t="shared" si="3"/>
        <v>#DIV/0!</v>
      </c>
    </row>
    <row r="42" spans="1:11" ht="177" customHeight="1" x14ac:dyDescent="0.35">
      <c r="A42" s="50" t="s">
        <v>128</v>
      </c>
      <c r="B42" s="17">
        <v>41035400</v>
      </c>
      <c r="C42" s="24">
        <v>4325100</v>
      </c>
      <c r="D42" s="24">
        <v>4325100</v>
      </c>
      <c r="E42" s="25">
        <f t="shared" si="0"/>
        <v>100</v>
      </c>
      <c r="F42" s="72">
        <v>2895400</v>
      </c>
      <c r="G42" s="72">
        <v>2895400</v>
      </c>
      <c r="H42" s="25">
        <f t="shared" si="4"/>
        <v>100</v>
      </c>
      <c r="I42" s="24">
        <f t="shared" si="1"/>
        <v>7220500</v>
      </c>
      <c r="J42" s="24">
        <f t="shared" si="2"/>
        <v>7220500</v>
      </c>
      <c r="K42" s="25">
        <f t="shared" si="3"/>
        <v>100</v>
      </c>
    </row>
    <row r="43" spans="1:11" ht="203.25" customHeight="1" x14ac:dyDescent="0.35">
      <c r="A43" s="50" t="s">
        <v>129</v>
      </c>
      <c r="B43" s="17">
        <v>41036000</v>
      </c>
      <c r="C43" s="24">
        <v>20641000</v>
      </c>
      <c r="D43" s="24">
        <v>20563555</v>
      </c>
      <c r="E43" s="25">
        <f t="shared" si="0"/>
        <v>99.624800155031252</v>
      </c>
      <c r="F43" s="71"/>
      <c r="G43" s="71"/>
      <c r="H43" s="70"/>
      <c r="I43" s="24">
        <f t="shared" si="1"/>
        <v>20641000</v>
      </c>
      <c r="J43" s="24">
        <f t="shared" si="2"/>
        <v>20563555</v>
      </c>
      <c r="K43" s="25">
        <f t="shared" si="3"/>
        <v>99.624800155031252</v>
      </c>
    </row>
    <row r="44" spans="1:11" ht="173.25" customHeight="1" x14ac:dyDescent="0.35">
      <c r="A44" s="50" t="s">
        <v>130</v>
      </c>
      <c r="B44" s="17">
        <v>41036300</v>
      </c>
      <c r="C44" s="24">
        <v>64802200</v>
      </c>
      <c r="D44" s="24">
        <v>62604251.219999999</v>
      </c>
      <c r="E44" s="25">
        <f t="shared" si="0"/>
        <v>96.608218887630358</v>
      </c>
      <c r="F44" s="71"/>
      <c r="G44" s="71"/>
      <c r="H44" s="70"/>
      <c r="I44" s="24">
        <f t="shared" si="1"/>
        <v>64802200</v>
      </c>
      <c r="J44" s="24">
        <f t="shared" si="2"/>
        <v>62604251.219999999</v>
      </c>
      <c r="K44" s="25">
        <f t="shared" si="3"/>
        <v>96.608218887630358</v>
      </c>
    </row>
    <row r="45" spans="1:11" ht="144.75" customHeight="1" x14ac:dyDescent="0.35">
      <c r="A45" s="50" t="s">
        <v>150</v>
      </c>
      <c r="B45" s="17">
        <v>41038800</v>
      </c>
      <c r="C45" s="69"/>
      <c r="D45" s="69"/>
      <c r="E45" s="70"/>
      <c r="F45" s="72">
        <v>64595452</v>
      </c>
      <c r="G45" s="71"/>
      <c r="H45" s="70"/>
      <c r="I45" s="24">
        <f t="shared" si="1"/>
        <v>64595452</v>
      </c>
      <c r="J45" s="69">
        <f t="shared" si="2"/>
        <v>0</v>
      </c>
      <c r="K45" s="25"/>
    </row>
    <row r="46" spans="1:11" ht="85.5" customHeight="1" x14ac:dyDescent="0.35">
      <c r="A46" s="49" t="s">
        <v>62</v>
      </c>
      <c r="B46" s="17">
        <v>41050000</v>
      </c>
      <c r="C46" s="24">
        <v>269731362.51999998</v>
      </c>
      <c r="D46" s="24">
        <f>D47+D48+D50+D51</f>
        <v>266853473.82999998</v>
      </c>
      <c r="E46" s="25">
        <f t="shared" si="0"/>
        <v>98.933053737943951</v>
      </c>
      <c r="F46" s="24">
        <v>1752304</v>
      </c>
      <c r="G46" s="24">
        <f>G50</f>
        <v>1746325</v>
      </c>
      <c r="H46" s="25">
        <f t="shared" si="4"/>
        <v>99.658792081739236</v>
      </c>
      <c r="I46" s="24">
        <f t="shared" si="1"/>
        <v>271483666.51999998</v>
      </c>
      <c r="J46" s="24">
        <f t="shared" si="2"/>
        <v>268599798.82999998</v>
      </c>
      <c r="K46" s="25">
        <f t="shared" si="3"/>
        <v>98.937738049965702</v>
      </c>
    </row>
    <row r="47" spans="1:11" ht="409.5" customHeight="1" x14ac:dyDescent="0.35">
      <c r="A47" s="49" t="s">
        <v>159</v>
      </c>
      <c r="B47" s="17">
        <v>41050200</v>
      </c>
      <c r="C47" s="24">
        <v>226026887.52000001</v>
      </c>
      <c r="D47" s="24">
        <v>225920699.22999999</v>
      </c>
      <c r="E47" s="25">
        <f t="shared" si="0"/>
        <v>99.953019620291585</v>
      </c>
      <c r="F47" s="69"/>
      <c r="G47" s="69"/>
      <c r="H47" s="70"/>
      <c r="I47" s="24">
        <f t="shared" si="1"/>
        <v>226026887.52000001</v>
      </c>
      <c r="J47" s="24">
        <f t="shared" si="2"/>
        <v>225920699.22999999</v>
      </c>
      <c r="K47" s="25">
        <f t="shared" si="3"/>
        <v>99.953019620291585</v>
      </c>
    </row>
    <row r="48" spans="1:11" ht="142.5" customHeight="1" x14ac:dyDescent="0.35">
      <c r="A48" s="52" t="s">
        <v>114</v>
      </c>
      <c r="B48" s="17">
        <v>41051000</v>
      </c>
      <c r="C48" s="24">
        <v>20485960</v>
      </c>
      <c r="D48" s="24">
        <v>20485960</v>
      </c>
      <c r="E48" s="25">
        <f t="shared" si="0"/>
        <v>100</v>
      </c>
      <c r="F48" s="71"/>
      <c r="G48" s="71"/>
      <c r="H48" s="70"/>
      <c r="I48" s="24">
        <f t="shared" si="1"/>
        <v>20485960</v>
      </c>
      <c r="J48" s="24">
        <f t="shared" si="2"/>
        <v>20485960</v>
      </c>
      <c r="K48" s="25">
        <f t="shared" si="3"/>
        <v>100</v>
      </c>
    </row>
    <row r="49" spans="1:14" ht="90.75" hidden="1" customHeight="1" x14ac:dyDescent="0.35">
      <c r="A49" s="50" t="s">
        <v>104</v>
      </c>
      <c r="B49" s="17">
        <v>41051100</v>
      </c>
      <c r="C49" s="69"/>
      <c r="D49" s="69"/>
      <c r="E49" s="70" t="e">
        <f t="shared" si="0"/>
        <v>#DIV/0!</v>
      </c>
      <c r="F49" s="71"/>
      <c r="G49" s="71"/>
      <c r="H49" s="70" t="e">
        <f t="shared" si="4"/>
        <v>#DIV/0!</v>
      </c>
      <c r="I49" s="69">
        <f t="shared" si="1"/>
        <v>0</v>
      </c>
      <c r="J49" s="69">
        <f t="shared" si="2"/>
        <v>0</v>
      </c>
      <c r="K49" s="70" t="e">
        <f t="shared" si="3"/>
        <v>#DIV/0!</v>
      </c>
    </row>
    <row r="50" spans="1:14" ht="58.5" customHeight="1" x14ac:dyDescent="0.35">
      <c r="A50" s="52" t="s">
        <v>60</v>
      </c>
      <c r="B50" s="17">
        <v>41053900</v>
      </c>
      <c r="C50" s="24">
        <v>21449722</v>
      </c>
      <c r="D50" s="24">
        <v>19128866.690000001</v>
      </c>
      <c r="E50" s="25">
        <f t="shared" si="0"/>
        <v>89.180021493984881</v>
      </c>
      <c r="F50" s="24">
        <v>1752304</v>
      </c>
      <c r="G50" s="24">
        <v>1746325</v>
      </c>
      <c r="H50" s="25">
        <f t="shared" si="4"/>
        <v>99.658792081739236</v>
      </c>
      <c r="I50" s="24">
        <f t="shared" si="1"/>
        <v>23202026</v>
      </c>
      <c r="J50" s="24">
        <f t="shared" si="2"/>
        <v>20875191.690000001</v>
      </c>
      <c r="K50" s="25">
        <f t="shared" si="3"/>
        <v>89.971417539140774</v>
      </c>
    </row>
    <row r="51" spans="1:14" ht="246" customHeight="1" x14ac:dyDescent="0.35">
      <c r="A51" s="52" t="s">
        <v>120</v>
      </c>
      <c r="B51" s="17">
        <v>41059300</v>
      </c>
      <c r="C51" s="24">
        <v>1768793</v>
      </c>
      <c r="D51" s="24">
        <v>1317947.9099999999</v>
      </c>
      <c r="E51" s="25">
        <f t="shared" si="0"/>
        <v>74.511144605389092</v>
      </c>
      <c r="F51" s="69"/>
      <c r="G51" s="69"/>
      <c r="H51" s="70"/>
      <c r="I51" s="24">
        <f t="shared" si="1"/>
        <v>1768793</v>
      </c>
      <c r="J51" s="24">
        <f t="shared" si="2"/>
        <v>1317947.9099999999</v>
      </c>
      <c r="K51" s="25">
        <f t="shared" si="3"/>
        <v>74.511144605389092</v>
      </c>
    </row>
    <row r="52" spans="1:14" ht="103.5" customHeight="1" x14ac:dyDescent="0.35">
      <c r="A52" s="52" t="s">
        <v>119</v>
      </c>
      <c r="B52" s="17">
        <v>42000000</v>
      </c>
      <c r="C52" s="69"/>
      <c r="D52" s="69"/>
      <c r="E52" s="70"/>
      <c r="F52" s="24">
        <v>149239710.97999999</v>
      </c>
      <c r="G52" s="24">
        <v>695988.44</v>
      </c>
      <c r="H52" s="25"/>
      <c r="I52" s="24">
        <f t="shared" si="1"/>
        <v>149239710.97999999</v>
      </c>
      <c r="J52" s="24">
        <f t="shared" si="2"/>
        <v>695988.44</v>
      </c>
      <c r="K52" s="25"/>
    </row>
    <row r="53" spans="1:14" ht="51" customHeight="1" x14ac:dyDescent="0.35">
      <c r="A53" s="52" t="s">
        <v>105</v>
      </c>
      <c r="B53" s="17">
        <v>42020500</v>
      </c>
      <c r="C53" s="69"/>
      <c r="D53" s="69"/>
      <c r="E53" s="70"/>
      <c r="F53" s="24">
        <v>149239710.97999999</v>
      </c>
      <c r="G53" s="24">
        <v>696086.29</v>
      </c>
      <c r="H53" s="70"/>
      <c r="I53" s="24">
        <f t="shared" si="1"/>
        <v>149239710.97999999</v>
      </c>
      <c r="J53" s="24">
        <f t="shared" si="2"/>
        <v>696086.29</v>
      </c>
      <c r="K53" s="70"/>
    </row>
    <row r="54" spans="1:14" ht="129.75" customHeight="1" x14ac:dyDescent="0.35">
      <c r="A54" s="52" t="s">
        <v>146</v>
      </c>
      <c r="B54" s="17">
        <v>42030000</v>
      </c>
      <c r="C54" s="69"/>
      <c r="D54" s="69"/>
      <c r="E54" s="70"/>
      <c r="F54" s="69"/>
      <c r="G54" s="24">
        <v>-97.85</v>
      </c>
      <c r="H54" s="70"/>
      <c r="I54" s="69"/>
      <c r="J54" s="24">
        <f t="shared" si="2"/>
        <v>-97.85</v>
      </c>
      <c r="K54" s="70"/>
    </row>
    <row r="55" spans="1:14" ht="73.5" customHeight="1" x14ac:dyDescent="0.35">
      <c r="A55" s="54" t="s">
        <v>100</v>
      </c>
      <c r="B55" s="54">
        <v>90010300</v>
      </c>
      <c r="C55" s="20">
        <f>C30+C32+C46+C52</f>
        <v>4779062791.3000011</v>
      </c>
      <c r="D55" s="20">
        <f>D30+D32+D46+D52</f>
        <v>4755329847.0799999</v>
      </c>
      <c r="E55" s="21">
        <f t="shared" si="0"/>
        <v>99.503397522560164</v>
      </c>
      <c r="F55" s="20">
        <f>F30+F32+F46+F52</f>
        <v>613126806.20000005</v>
      </c>
      <c r="G55" s="20">
        <f>G30+G32+G46+G52</f>
        <v>454842038.31999999</v>
      </c>
      <c r="H55" s="21">
        <f t="shared" si="4"/>
        <v>74.184007895363806</v>
      </c>
      <c r="I55" s="20">
        <f>C55+F55</f>
        <v>5392189597.500001</v>
      </c>
      <c r="J55" s="20">
        <f t="shared" si="2"/>
        <v>5210171885.3999996</v>
      </c>
      <c r="K55" s="21">
        <f t="shared" si="3"/>
        <v>96.624419286287875</v>
      </c>
    </row>
    <row r="56" spans="1:14" ht="87.75" customHeight="1" x14ac:dyDescent="0.35">
      <c r="A56" s="82" t="s">
        <v>6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</row>
    <row r="57" spans="1:14" s="10" customFormat="1" ht="94.5" customHeight="1" x14ac:dyDescent="0.3">
      <c r="A57" s="18" t="s">
        <v>12</v>
      </c>
      <c r="B57" s="19" t="s">
        <v>36</v>
      </c>
      <c r="C57" s="20">
        <f>C58+C60+C59</f>
        <v>234260839.72</v>
      </c>
      <c r="D57" s="20">
        <f>D58+D60+D59</f>
        <v>224638003.21000001</v>
      </c>
      <c r="E57" s="21">
        <f>D57/C57*100</f>
        <v>95.892255606399402</v>
      </c>
      <c r="F57" s="20">
        <f>F58+F60+F59</f>
        <v>296000</v>
      </c>
      <c r="G57" s="20">
        <f>G58+G60+G59</f>
        <v>2902818.84</v>
      </c>
      <c r="H57" s="21"/>
      <c r="I57" s="20">
        <f>I58+I60+I59</f>
        <v>234556839.72</v>
      </c>
      <c r="J57" s="20">
        <f>J58+J60+J59</f>
        <v>227540822.04999998</v>
      </c>
      <c r="K57" s="21">
        <f>J57/I57*100</f>
        <v>97.008819833019871</v>
      </c>
      <c r="L57" s="11">
        <f>C57+F57-I57</f>
        <v>0</v>
      </c>
      <c r="N57" s="11"/>
    </row>
    <row r="58" spans="1:14" ht="124.5" customHeight="1" x14ac:dyDescent="0.35">
      <c r="A58" s="22" t="s">
        <v>92</v>
      </c>
      <c r="B58" s="23" t="s">
        <v>63</v>
      </c>
      <c r="C58" s="57">
        <v>230386736.72</v>
      </c>
      <c r="D58" s="57">
        <v>221539421.63</v>
      </c>
      <c r="E58" s="25">
        <f t="shared" ref="E58:E129" si="5">D58/C58*100</f>
        <v>96.159798425916961</v>
      </c>
      <c r="F58" s="24">
        <v>296000</v>
      </c>
      <c r="G58" s="24">
        <v>2737092.69</v>
      </c>
      <c r="H58" s="25"/>
      <c r="I58" s="24">
        <f>C58+F58</f>
        <v>230682736.72</v>
      </c>
      <c r="J58" s="24">
        <f t="shared" ref="I58:J60" si="6">D58+G58</f>
        <v>224276514.31999999</v>
      </c>
      <c r="K58" s="25">
        <f>J58/I58*100</f>
        <v>97.222929426324683</v>
      </c>
      <c r="L58" s="11">
        <f t="shared" ref="L58:L128" si="7">C58+F58-I58</f>
        <v>0</v>
      </c>
      <c r="N58" s="11"/>
    </row>
    <row r="59" spans="1:14" ht="107.25" customHeight="1" x14ac:dyDescent="0.35">
      <c r="A59" s="22" t="s">
        <v>64</v>
      </c>
      <c r="B59" s="23" t="s">
        <v>37</v>
      </c>
      <c r="C59" s="24">
        <v>70000</v>
      </c>
      <c r="D59" s="24"/>
      <c r="E59" s="21">
        <f t="shared" si="5"/>
        <v>0</v>
      </c>
      <c r="F59" s="24"/>
      <c r="G59" s="24"/>
      <c r="H59" s="25"/>
      <c r="I59" s="24">
        <f t="shared" si="6"/>
        <v>70000</v>
      </c>
      <c r="J59" s="24">
        <f>D59+G59</f>
        <v>0</v>
      </c>
      <c r="K59" s="25">
        <f>J59/I59*100</f>
        <v>0</v>
      </c>
      <c r="L59" s="11">
        <f t="shared" si="7"/>
        <v>0</v>
      </c>
      <c r="N59" s="11"/>
    </row>
    <row r="60" spans="1:14" ht="56.25" customHeight="1" x14ac:dyDescent="0.35">
      <c r="A60" s="22" t="s">
        <v>65</v>
      </c>
      <c r="B60" s="26" t="s">
        <v>38</v>
      </c>
      <c r="C60" s="24">
        <v>3804103</v>
      </c>
      <c r="D60" s="24">
        <v>3098581.58</v>
      </c>
      <c r="E60" s="25">
        <f t="shared" si="5"/>
        <v>81.453671995737238</v>
      </c>
      <c r="F60" s="24"/>
      <c r="G60" s="24">
        <v>165726.15</v>
      </c>
      <c r="H60" s="25"/>
      <c r="I60" s="24">
        <f t="shared" si="6"/>
        <v>3804103</v>
      </c>
      <c r="J60" s="24">
        <f>D60+G60</f>
        <v>3264307.73</v>
      </c>
      <c r="K60" s="25">
        <f t="shared" ref="K60:K86" si="8">J60/I60*100</f>
        <v>85.810182584435807</v>
      </c>
      <c r="L60" s="11">
        <f t="shared" si="7"/>
        <v>0</v>
      </c>
      <c r="N60" s="11"/>
    </row>
    <row r="61" spans="1:14" s="10" customFormat="1" ht="57" customHeight="1" x14ac:dyDescent="0.3">
      <c r="A61" s="18" t="s">
        <v>39</v>
      </c>
      <c r="B61" s="27" t="s">
        <v>40</v>
      </c>
      <c r="C61" s="20">
        <f>SUM(C62:C81)</f>
        <v>2261026774.3099999</v>
      </c>
      <c r="D61" s="20">
        <f>SUM(D62:D81)</f>
        <v>2179237745.1999993</v>
      </c>
      <c r="E61" s="21">
        <f t="shared" si="5"/>
        <v>96.382659858817448</v>
      </c>
      <c r="F61" s="20">
        <f>SUM(F62:F80)</f>
        <v>417618082.82999998</v>
      </c>
      <c r="G61" s="20">
        <f>SUM(G62:G80)</f>
        <v>418971405.75</v>
      </c>
      <c r="H61" s="21">
        <f>G61/F61*100</f>
        <v>100.32405754818595</v>
      </c>
      <c r="I61" s="20">
        <f>SUM(I62:I81)</f>
        <v>2678644857.1400003</v>
      </c>
      <c r="J61" s="20">
        <f>SUM(J62:J81)</f>
        <v>2598209150.9499993</v>
      </c>
      <c r="K61" s="21">
        <f t="shared" si="8"/>
        <v>96.997149287050959</v>
      </c>
      <c r="L61" s="11">
        <f t="shared" si="7"/>
        <v>0</v>
      </c>
      <c r="N61" s="11"/>
    </row>
    <row r="62" spans="1:14" ht="64.5" customHeight="1" x14ac:dyDescent="0.35">
      <c r="A62" s="22" t="s">
        <v>66</v>
      </c>
      <c r="B62" s="26" t="s">
        <v>41</v>
      </c>
      <c r="C62" s="24">
        <v>730247332.02999997</v>
      </c>
      <c r="D62" s="24">
        <v>708310529.92999995</v>
      </c>
      <c r="E62" s="25">
        <f t="shared" si="5"/>
        <v>96.995976412673997</v>
      </c>
      <c r="F62" s="24">
        <v>26621285.489999998</v>
      </c>
      <c r="G62" s="24">
        <v>30461853.140000001</v>
      </c>
      <c r="H62" s="25">
        <f t="shared" ref="H62:H134" si="9">G62/F62*100</f>
        <v>114.42667992664242</v>
      </c>
      <c r="I62" s="24">
        <f>C62+F62</f>
        <v>756868617.51999998</v>
      </c>
      <c r="J62" s="24">
        <f>D62+G62</f>
        <v>738772383.06999993</v>
      </c>
      <c r="K62" s="25">
        <f t="shared" si="8"/>
        <v>97.609065294674892</v>
      </c>
      <c r="L62" s="11">
        <f t="shared" si="7"/>
        <v>0</v>
      </c>
      <c r="N62" s="11"/>
    </row>
    <row r="63" spans="1:14" ht="76.5" customHeight="1" x14ac:dyDescent="0.35">
      <c r="A63" s="22" t="s">
        <v>93</v>
      </c>
      <c r="B63" s="26" t="s">
        <v>42</v>
      </c>
      <c r="C63" s="24">
        <v>448365849.79000002</v>
      </c>
      <c r="D63" s="24">
        <v>420603680.60000002</v>
      </c>
      <c r="E63" s="25">
        <f t="shared" si="5"/>
        <v>93.808143683779022</v>
      </c>
      <c r="F63" s="24">
        <v>19420883.420000002</v>
      </c>
      <c r="G63" s="24">
        <v>47163361.060000002</v>
      </c>
      <c r="H63" s="25">
        <f t="shared" si="9"/>
        <v>242.84869045364979</v>
      </c>
      <c r="I63" s="24">
        <f>C63+F63</f>
        <v>467786733.21000004</v>
      </c>
      <c r="J63" s="24">
        <f>D63+G63</f>
        <v>467767041.66000003</v>
      </c>
      <c r="K63" s="25">
        <f t="shared" si="8"/>
        <v>99.995790485577714</v>
      </c>
      <c r="L63" s="11">
        <f t="shared" si="7"/>
        <v>0</v>
      </c>
      <c r="N63" s="11"/>
    </row>
    <row r="64" spans="1:14" ht="87" customHeight="1" x14ac:dyDescent="0.35">
      <c r="A64" s="22" t="s">
        <v>94</v>
      </c>
      <c r="B64" s="26">
        <v>1030</v>
      </c>
      <c r="C64" s="24">
        <v>624239700</v>
      </c>
      <c r="D64" s="24">
        <v>624239700</v>
      </c>
      <c r="E64" s="25">
        <f t="shared" si="5"/>
        <v>100</v>
      </c>
      <c r="F64" s="24"/>
      <c r="G64" s="24"/>
      <c r="H64" s="25"/>
      <c r="I64" s="24">
        <f t="shared" ref="I64:J64" si="10">C64+F64</f>
        <v>624239700</v>
      </c>
      <c r="J64" s="24">
        <f t="shared" si="10"/>
        <v>624239700</v>
      </c>
      <c r="K64" s="25">
        <f t="shared" si="8"/>
        <v>100</v>
      </c>
      <c r="L64" s="11">
        <f t="shared" si="7"/>
        <v>0</v>
      </c>
      <c r="N64" s="11"/>
    </row>
    <row r="65" spans="1:14" ht="103.5" customHeight="1" x14ac:dyDescent="0.35">
      <c r="A65" s="22" t="s">
        <v>88</v>
      </c>
      <c r="B65" s="26">
        <v>1070</v>
      </c>
      <c r="C65" s="24">
        <v>50323819.259999998</v>
      </c>
      <c r="D65" s="24">
        <v>47125358.32</v>
      </c>
      <c r="E65" s="25">
        <f t="shared" si="5"/>
        <v>93.644240466974452</v>
      </c>
      <c r="F65" s="24">
        <v>83300</v>
      </c>
      <c r="G65" s="24">
        <v>284176.40000000002</v>
      </c>
      <c r="H65" s="25">
        <f t="shared" si="9"/>
        <v>341.14813925570229</v>
      </c>
      <c r="I65" s="24">
        <f t="shared" ref="I65:J69" si="11">C65+F65</f>
        <v>50407119.259999998</v>
      </c>
      <c r="J65" s="24">
        <f t="shared" si="11"/>
        <v>47409534.719999999</v>
      </c>
      <c r="K65" s="25">
        <f t="shared" si="8"/>
        <v>94.053251635868236</v>
      </c>
      <c r="L65" s="11">
        <f t="shared" si="7"/>
        <v>0</v>
      </c>
      <c r="N65" s="11"/>
    </row>
    <row r="66" spans="1:14" ht="80.25" customHeight="1" x14ac:dyDescent="0.35">
      <c r="A66" s="22" t="s">
        <v>139</v>
      </c>
      <c r="B66" s="23" t="s">
        <v>95</v>
      </c>
      <c r="C66" s="24">
        <v>89302722</v>
      </c>
      <c r="D66" s="24">
        <v>88001660.069999993</v>
      </c>
      <c r="E66" s="25">
        <f t="shared" si="5"/>
        <v>98.543088160291461</v>
      </c>
      <c r="F66" s="24">
        <v>8865650</v>
      </c>
      <c r="G66" s="24">
        <v>9925973.7899999991</v>
      </c>
      <c r="H66" s="25">
        <f t="shared" si="9"/>
        <v>111.95991032806391</v>
      </c>
      <c r="I66" s="24">
        <f t="shared" si="11"/>
        <v>98168372</v>
      </c>
      <c r="J66" s="24">
        <f t="shared" si="11"/>
        <v>97927633.859999985</v>
      </c>
      <c r="K66" s="25">
        <f t="shared" si="8"/>
        <v>99.754770161615781</v>
      </c>
      <c r="L66" s="11">
        <f t="shared" si="7"/>
        <v>0</v>
      </c>
      <c r="N66" s="11"/>
    </row>
    <row r="67" spans="1:14" ht="115.5" customHeight="1" x14ac:dyDescent="0.35">
      <c r="A67" s="22" t="s">
        <v>89</v>
      </c>
      <c r="B67" s="23" t="s">
        <v>43</v>
      </c>
      <c r="C67" s="24">
        <v>184351465.22999999</v>
      </c>
      <c r="D67" s="24">
        <v>180887520.52000001</v>
      </c>
      <c r="E67" s="25">
        <f t="shared" si="5"/>
        <v>98.121010480888614</v>
      </c>
      <c r="F67" s="24">
        <v>181365070.31999999</v>
      </c>
      <c r="G67" s="24">
        <v>170306438.02000001</v>
      </c>
      <c r="H67" s="25">
        <f t="shared" si="9"/>
        <v>93.902556715861465</v>
      </c>
      <c r="I67" s="24">
        <f t="shared" si="11"/>
        <v>365716535.54999995</v>
      </c>
      <c r="J67" s="24">
        <f t="shared" si="11"/>
        <v>351193958.54000002</v>
      </c>
      <c r="K67" s="25">
        <f t="shared" si="8"/>
        <v>96.029007277956552</v>
      </c>
      <c r="L67" s="11">
        <f t="shared" si="7"/>
        <v>0</v>
      </c>
      <c r="N67" s="11"/>
    </row>
    <row r="68" spans="1:14" ht="81" customHeight="1" x14ac:dyDescent="0.35">
      <c r="A68" s="22" t="s">
        <v>90</v>
      </c>
      <c r="B68" s="26">
        <v>1130</v>
      </c>
      <c r="C68" s="24">
        <v>7716806</v>
      </c>
      <c r="D68" s="24">
        <v>6843731.04</v>
      </c>
      <c r="E68" s="25">
        <f t="shared" si="5"/>
        <v>88.686057936405291</v>
      </c>
      <c r="F68" s="24"/>
      <c r="G68" s="24">
        <v>1932.93</v>
      </c>
      <c r="H68" s="25"/>
      <c r="I68" s="24">
        <f t="shared" si="11"/>
        <v>7716806</v>
      </c>
      <c r="J68" s="24">
        <f t="shared" si="11"/>
        <v>6845663.9699999997</v>
      </c>
      <c r="K68" s="25">
        <f t="shared" si="8"/>
        <v>88.711106253027481</v>
      </c>
      <c r="L68" s="11">
        <f t="shared" si="7"/>
        <v>0</v>
      </c>
      <c r="N68" s="11"/>
    </row>
    <row r="69" spans="1:14" ht="105.75" customHeight="1" x14ac:dyDescent="0.35">
      <c r="A69" s="22" t="s">
        <v>67</v>
      </c>
      <c r="B69" s="26">
        <v>1140</v>
      </c>
      <c r="C69" s="24">
        <v>18062300</v>
      </c>
      <c r="D69" s="24">
        <v>17597075.84</v>
      </c>
      <c r="E69" s="25">
        <f t="shared" si="5"/>
        <v>97.42433599264767</v>
      </c>
      <c r="F69" s="28"/>
      <c r="G69" s="24">
        <v>67809.98</v>
      </c>
      <c r="H69" s="25"/>
      <c r="I69" s="24">
        <f t="shared" si="11"/>
        <v>18062300</v>
      </c>
      <c r="J69" s="24">
        <f t="shared" si="11"/>
        <v>17664885.82</v>
      </c>
      <c r="K69" s="25">
        <f t="shared" si="8"/>
        <v>97.799758723972033</v>
      </c>
      <c r="L69" s="11">
        <f t="shared" si="7"/>
        <v>0</v>
      </c>
      <c r="N69" s="11"/>
    </row>
    <row r="70" spans="1:14" ht="89.25" customHeight="1" x14ac:dyDescent="0.35">
      <c r="A70" s="22" t="s">
        <v>86</v>
      </c>
      <c r="B70" s="26">
        <v>1150</v>
      </c>
      <c r="C70" s="24">
        <v>11604220</v>
      </c>
      <c r="D70" s="24">
        <v>10992194.689999999</v>
      </c>
      <c r="E70" s="25">
        <f>D70/C70*100</f>
        <v>94.725838444979487</v>
      </c>
      <c r="F70" s="24">
        <v>106500</v>
      </c>
      <c r="G70" s="24">
        <v>107998.24</v>
      </c>
      <c r="H70" s="25">
        <f t="shared" si="9"/>
        <v>101.40679812206572</v>
      </c>
      <c r="I70" s="24">
        <f>C70+F70</f>
        <v>11710720</v>
      </c>
      <c r="J70" s="24">
        <f t="shared" ref="J70:J71" si="12">D70+G70</f>
        <v>11100192.93</v>
      </c>
      <c r="K70" s="25">
        <f t="shared" si="8"/>
        <v>94.786596639660075</v>
      </c>
      <c r="L70" s="11">
        <f t="shared" si="7"/>
        <v>0</v>
      </c>
      <c r="N70" s="12"/>
    </row>
    <row r="71" spans="1:14" ht="132.75" customHeight="1" x14ac:dyDescent="0.35">
      <c r="A71" s="22" t="s">
        <v>121</v>
      </c>
      <c r="B71" s="26">
        <v>1180</v>
      </c>
      <c r="C71" s="24">
        <v>487000</v>
      </c>
      <c r="D71" s="24">
        <v>487000</v>
      </c>
      <c r="E71" s="25">
        <f>D71/C71*100</f>
        <v>100</v>
      </c>
      <c r="F71" s="24">
        <v>31530841</v>
      </c>
      <c r="G71" s="24">
        <v>29307508</v>
      </c>
      <c r="H71" s="25">
        <f t="shared" si="9"/>
        <v>92.948703778627404</v>
      </c>
      <c r="I71" s="24">
        <f>C71+F71</f>
        <v>32017841</v>
      </c>
      <c r="J71" s="24">
        <f t="shared" si="12"/>
        <v>29794508</v>
      </c>
      <c r="K71" s="25">
        <f t="shared" si="8"/>
        <v>93.055955896589026</v>
      </c>
      <c r="L71" s="11">
        <f t="shared" si="7"/>
        <v>0</v>
      </c>
      <c r="N71" s="12"/>
    </row>
    <row r="72" spans="1:14" ht="182.25" customHeight="1" x14ac:dyDescent="0.35">
      <c r="A72" s="22" t="s">
        <v>132</v>
      </c>
      <c r="B72" s="26">
        <v>1200</v>
      </c>
      <c r="C72" s="24">
        <v>4325100</v>
      </c>
      <c r="D72" s="24">
        <v>4325100</v>
      </c>
      <c r="E72" s="25">
        <f t="shared" si="5"/>
        <v>100</v>
      </c>
      <c r="F72" s="24"/>
      <c r="G72" s="24"/>
      <c r="H72" s="25"/>
      <c r="I72" s="24">
        <f t="shared" ref="I72:J72" si="13">C72+F72</f>
        <v>4325100</v>
      </c>
      <c r="J72" s="24">
        <f t="shared" si="13"/>
        <v>4325100</v>
      </c>
      <c r="K72" s="25">
        <f>J72/I72*100</f>
        <v>100</v>
      </c>
      <c r="L72" s="11">
        <f t="shared" si="7"/>
        <v>0</v>
      </c>
      <c r="N72" s="12"/>
    </row>
    <row r="73" spans="1:14" ht="161.25" customHeight="1" x14ac:dyDescent="0.35">
      <c r="A73" s="58" t="s">
        <v>147</v>
      </c>
      <c r="B73" s="26">
        <v>1220</v>
      </c>
      <c r="C73" s="24"/>
      <c r="D73" s="24"/>
      <c r="E73" s="25"/>
      <c r="F73" s="24">
        <v>10053660</v>
      </c>
      <c r="G73" s="24">
        <v>9913648</v>
      </c>
      <c r="H73" s="25">
        <f t="shared" si="9"/>
        <v>98.607352944101947</v>
      </c>
      <c r="I73" s="24">
        <f t="shared" ref="I73" si="14">C73+F73</f>
        <v>10053660</v>
      </c>
      <c r="J73" s="24">
        <f t="shared" ref="J73" si="15">D73+G73</f>
        <v>9913648</v>
      </c>
      <c r="K73" s="25">
        <f>J73/I73*100</f>
        <v>98.607352944101947</v>
      </c>
      <c r="L73" s="11"/>
      <c r="N73" s="12"/>
    </row>
    <row r="74" spans="1:14" ht="222" x14ac:dyDescent="0.35">
      <c r="A74" s="58" t="s">
        <v>153</v>
      </c>
      <c r="B74" s="26">
        <v>1240</v>
      </c>
      <c r="C74" s="24"/>
      <c r="D74" s="24"/>
      <c r="E74" s="25"/>
      <c r="F74" s="24">
        <v>17622183.379999999</v>
      </c>
      <c r="G74" s="24">
        <v>9189132.7799999993</v>
      </c>
      <c r="H74" s="25">
        <f t="shared" si="9"/>
        <v>52.145256815503636</v>
      </c>
      <c r="I74" s="24">
        <f t="shared" ref="I74" si="16">C74+F74</f>
        <v>17622183.379999999</v>
      </c>
      <c r="J74" s="24">
        <f t="shared" ref="J74" si="17">D74+G74</f>
        <v>9189132.7799999993</v>
      </c>
      <c r="K74" s="25">
        <f>J74/I74*100</f>
        <v>52.145256815503636</v>
      </c>
      <c r="L74" s="11"/>
      <c r="N74" s="12"/>
    </row>
    <row r="75" spans="1:14" ht="204.75" customHeight="1" x14ac:dyDescent="0.35">
      <c r="A75" s="58" t="s">
        <v>148</v>
      </c>
      <c r="B75" s="26">
        <v>1260</v>
      </c>
      <c r="C75" s="24"/>
      <c r="D75" s="24"/>
      <c r="E75" s="25"/>
      <c r="F75" s="24">
        <v>50463073</v>
      </c>
      <c r="G75" s="24">
        <v>44083622.939999998</v>
      </c>
      <c r="H75" s="25">
        <f t="shared" si="9"/>
        <v>87.358181575664247</v>
      </c>
      <c r="I75" s="24">
        <f t="shared" ref="I75" si="18">C75+F75</f>
        <v>50463073</v>
      </c>
      <c r="J75" s="24">
        <f t="shared" ref="J75" si="19">D75+G75</f>
        <v>44083622.939999998</v>
      </c>
      <c r="K75" s="25">
        <f>J75/I75*100</f>
        <v>87.358181575664247</v>
      </c>
      <c r="L75" s="11"/>
      <c r="N75" s="12"/>
    </row>
    <row r="76" spans="1:14" ht="129.75" customHeight="1" x14ac:dyDescent="0.35">
      <c r="A76" s="58" t="s">
        <v>154</v>
      </c>
      <c r="B76" s="26">
        <v>1270</v>
      </c>
      <c r="C76" s="24">
        <v>155560</v>
      </c>
      <c r="D76" s="24">
        <v>155560</v>
      </c>
      <c r="E76" s="25">
        <f t="shared" si="5"/>
        <v>100</v>
      </c>
      <c r="F76" s="24">
        <v>12447401.65</v>
      </c>
      <c r="G76" s="24">
        <v>12424348.27</v>
      </c>
      <c r="H76" s="25">
        <f t="shared" si="9"/>
        <v>99.814793636067805</v>
      </c>
      <c r="I76" s="24">
        <f t="shared" ref="I76" si="20">C76+F76</f>
        <v>12602961.65</v>
      </c>
      <c r="J76" s="24">
        <f t="shared" ref="J76" si="21">D76+G76</f>
        <v>12579908.27</v>
      </c>
      <c r="K76" s="25">
        <f>J76/I76*100</f>
        <v>99.817079662382369</v>
      </c>
      <c r="L76" s="11"/>
      <c r="N76" s="12"/>
    </row>
    <row r="77" spans="1:14" ht="72" customHeight="1" x14ac:dyDescent="0.35">
      <c r="A77" s="48" t="s">
        <v>140</v>
      </c>
      <c r="B77" s="47">
        <v>1300</v>
      </c>
      <c r="C77" s="24"/>
      <c r="D77" s="24"/>
      <c r="E77" s="25"/>
      <c r="F77" s="24">
        <v>26679734.57</v>
      </c>
      <c r="G77" s="24">
        <v>23375102.199999999</v>
      </c>
      <c r="H77" s="25">
        <f t="shared" si="9"/>
        <v>87.613698474662144</v>
      </c>
      <c r="I77" s="24">
        <f t="shared" ref="I77" si="22">C77+F77</f>
        <v>26679734.57</v>
      </c>
      <c r="J77" s="24">
        <f t="shared" ref="J77" si="23">D77+G77</f>
        <v>23375102.199999999</v>
      </c>
      <c r="K77" s="25">
        <f t="shared" ref="K77:K80" si="24">J77/I77*100</f>
        <v>87.613698474662144</v>
      </c>
      <c r="L77" s="11"/>
      <c r="N77" s="12"/>
    </row>
    <row r="78" spans="1:14" ht="110.25" customHeight="1" x14ac:dyDescent="0.35">
      <c r="A78" s="48" t="s">
        <v>122</v>
      </c>
      <c r="B78" s="47">
        <v>1400</v>
      </c>
      <c r="C78" s="24"/>
      <c r="D78" s="24"/>
      <c r="E78" s="25"/>
      <c r="F78" s="24">
        <v>29463100</v>
      </c>
      <c r="G78" s="24">
        <v>29463100</v>
      </c>
      <c r="H78" s="25">
        <f t="shared" si="9"/>
        <v>100</v>
      </c>
      <c r="I78" s="24">
        <f t="shared" ref="I78:I79" si="25">C78+F78</f>
        <v>29463100</v>
      </c>
      <c r="J78" s="24">
        <f t="shared" ref="J78:J79" si="26">D78+G78</f>
        <v>29463100</v>
      </c>
      <c r="K78" s="25">
        <f t="shared" si="24"/>
        <v>100</v>
      </c>
      <c r="L78" s="11">
        <f t="shared" si="7"/>
        <v>0</v>
      </c>
      <c r="N78" s="12"/>
    </row>
    <row r="79" spans="1:14" ht="163.5" customHeight="1" x14ac:dyDescent="0.35">
      <c r="A79" s="48" t="s">
        <v>155</v>
      </c>
      <c r="B79" s="47">
        <v>1500</v>
      </c>
      <c r="C79" s="24"/>
      <c r="D79" s="24"/>
      <c r="E79" s="25"/>
      <c r="F79" s="24">
        <v>2895400</v>
      </c>
      <c r="G79" s="24">
        <v>2895400</v>
      </c>
      <c r="H79" s="25">
        <f t="shared" si="9"/>
        <v>100</v>
      </c>
      <c r="I79" s="24">
        <f t="shared" si="25"/>
        <v>2895400</v>
      </c>
      <c r="J79" s="24">
        <f t="shared" si="26"/>
        <v>2895400</v>
      </c>
      <c r="K79" s="25">
        <f t="shared" si="24"/>
        <v>100</v>
      </c>
      <c r="L79" s="11"/>
      <c r="N79" s="12"/>
    </row>
    <row r="80" spans="1:14" ht="126" customHeight="1" x14ac:dyDescent="0.35">
      <c r="A80" s="55" t="s">
        <v>131</v>
      </c>
      <c r="B80" s="47">
        <v>1600</v>
      </c>
      <c r="C80" s="24">
        <v>64802200</v>
      </c>
      <c r="D80" s="24">
        <v>62604251.219999999</v>
      </c>
      <c r="E80" s="25">
        <f t="shared" si="5"/>
        <v>96.608218887630358</v>
      </c>
      <c r="F80" s="24"/>
      <c r="G80" s="24"/>
      <c r="H80" s="25"/>
      <c r="I80" s="24">
        <f t="shared" ref="I80" si="27">C80+F80</f>
        <v>64802200</v>
      </c>
      <c r="J80" s="24">
        <f t="shared" ref="J80" si="28">D80+G80</f>
        <v>62604251.219999999</v>
      </c>
      <c r="K80" s="25">
        <f t="shared" si="24"/>
        <v>96.608218887630358</v>
      </c>
      <c r="L80" s="11"/>
      <c r="N80" s="12"/>
    </row>
    <row r="81" spans="1:18" ht="111" x14ac:dyDescent="0.35">
      <c r="A81" s="55" t="s">
        <v>158</v>
      </c>
      <c r="B81" s="47">
        <v>1702</v>
      </c>
      <c r="C81" s="24">
        <v>27042700</v>
      </c>
      <c r="D81" s="24">
        <v>7064382.9699999997</v>
      </c>
      <c r="E81" s="25">
        <f t="shared" si="5"/>
        <v>26.123068221738212</v>
      </c>
      <c r="F81" s="24"/>
      <c r="G81" s="24"/>
      <c r="H81" s="25"/>
      <c r="I81" s="24">
        <f t="shared" ref="I81" si="29">C81+F81</f>
        <v>27042700</v>
      </c>
      <c r="J81" s="24">
        <f t="shared" ref="J81" si="30">D81+G81</f>
        <v>7064382.9699999997</v>
      </c>
      <c r="K81" s="25">
        <f t="shared" ref="K81" si="31">J81/I81*100</f>
        <v>26.123068221738212</v>
      </c>
      <c r="L81" s="11"/>
      <c r="N81" s="12"/>
    </row>
    <row r="82" spans="1:18" s="10" customFormat="1" ht="57.75" customHeight="1" x14ac:dyDescent="0.3">
      <c r="A82" s="18" t="s">
        <v>44</v>
      </c>
      <c r="B82" s="27" t="s">
        <v>45</v>
      </c>
      <c r="C82" s="20">
        <f>+C84+C83+C85</f>
        <v>118945423.01000001</v>
      </c>
      <c r="D82" s="20">
        <f>+D84+D83+D85</f>
        <v>106555695.45999999</v>
      </c>
      <c r="E82" s="21">
        <f t="shared" si="5"/>
        <v>89.583687008319458</v>
      </c>
      <c r="F82" s="20">
        <f>F84+F83+F85</f>
        <v>21117364.23</v>
      </c>
      <c r="G82" s="20">
        <f>G84+G83+G85</f>
        <v>43922193.739999995</v>
      </c>
      <c r="H82" s="21">
        <f t="shared" si="9"/>
        <v>207.99088968500493</v>
      </c>
      <c r="I82" s="20">
        <f>+I84+I83+I85</f>
        <v>140062787.24000001</v>
      </c>
      <c r="J82" s="20">
        <f>+J84+J83+J85</f>
        <v>150477889.20000002</v>
      </c>
      <c r="K82" s="21">
        <f t="shared" si="8"/>
        <v>107.43602363285372</v>
      </c>
      <c r="L82" s="11">
        <f t="shared" si="7"/>
        <v>0</v>
      </c>
      <c r="N82" s="11"/>
    </row>
    <row r="83" spans="1:18" s="10" customFormat="1" ht="78.75" customHeight="1" x14ac:dyDescent="0.3">
      <c r="A83" s="48" t="s">
        <v>115</v>
      </c>
      <c r="B83" s="26">
        <v>2010</v>
      </c>
      <c r="C83" s="20"/>
      <c r="D83" s="20"/>
      <c r="E83" s="21"/>
      <c r="F83" s="24"/>
      <c r="G83" s="24">
        <v>22578335.960000001</v>
      </c>
      <c r="H83" s="25"/>
      <c r="I83" s="24">
        <f t="shared" ref="I83:J85" si="32">C83+F83</f>
        <v>0</v>
      </c>
      <c r="J83" s="24">
        <f t="shared" si="32"/>
        <v>22578335.960000001</v>
      </c>
      <c r="K83" s="25"/>
      <c r="L83" s="11">
        <f t="shared" si="7"/>
        <v>0</v>
      </c>
      <c r="N83" s="11"/>
    </row>
    <row r="84" spans="1:18" ht="78.75" customHeight="1" x14ac:dyDescent="0.35">
      <c r="A84" s="22" t="s">
        <v>141</v>
      </c>
      <c r="B84" s="26">
        <v>2150</v>
      </c>
      <c r="C84" s="24">
        <v>118945423.01000001</v>
      </c>
      <c r="D84" s="24">
        <v>106555695.45999999</v>
      </c>
      <c r="E84" s="25">
        <f t="shared" si="5"/>
        <v>89.583687008319458</v>
      </c>
      <c r="F84" s="24">
        <v>15902869.23</v>
      </c>
      <c r="G84" s="24">
        <v>15896890.23</v>
      </c>
      <c r="H84" s="25">
        <f t="shared" si="9"/>
        <v>99.962403010969112</v>
      </c>
      <c r="I84" s="24">
        <f t="shared" si="32"/>
        <v>134848292.24000001</v>
      </c>
      <c r="J84" s="24">
        <f t="shared" si="32"/>
        <v>122452585.69</v>
      </c>
      <c r="K84" s="25">
        <f t="shared" si="8"/>
        <v>90.807665159052647</v>
      </c>
      <c r="L84" s="11">
        <f t="shared" si="7"/>
        <v>0</v>
      </c>
      <c r="N84" s="11"/>
    </row>
    <row r="85" spans="1:18" ht="131.25" customHeight="1" x14ac:dyDescent="0.35">
      <c r="A85" s="22" t="s">
        <v>152</v>
      </c>
      <c r="B85" s="26">
        <v>2170</v>
      </c>
      <c r="C85" s="24"/>
      <c r="D85" s="24"/>
      <c r="E85" s="25"/>
      <c r="F85" s="24">
        <v>5214495</v>
      </c>
      <c r="G85" s="24">
        <v>5446967.5499999998</v>
      </c>
      <c r="H85" s="25">
        <f t="shared" si="9"/>
        <v>104.4581987325714</v>
      </c>
      <c r="I85" s="24">
        <f t="shared" si="32"/>
        <v>5214495</v>
      </c>
      <c r="J85" s="24">
        <f t="shared" si="32"/>
        <v>5446967.5499999998</v>
      </c>
      <c r="K85" s="25">
        <f t="shared" ref="K85" si="33">J85/I85*100</f>
        <v>104.4581987325714</v>
      </c>
      <c r="L85" s="11"/>
      <c r="N85" s="11"/>
    </row>
    <row r="86" spans="1:18" s="10" customFormat="1" ht="65.25" customHeight="1" x14ac:dyDescent="0.3">
      <c r="A86" s="18" t="s">
        <v>46</v>
      </c>
      <c r="B86" s="27" t="s">
        <v>47</v>
      </c>
      <c r="C86" s="20">
        <f>SUM(C87:C98)</f>
        <v>156728240.88</v>
      </c>
      <c r="D86" s="20">
        <f>SUM(D87:D98)</f>
        <v>145299801.75</v>
      </c>
      <c r="E86" s="21">
        <f t="shared" si="5"/>
        <v>92.708117525066683</v>
      </c>
      <c r="F86" s="20">
        <f>SUM(F87:F98)</f>
        <v>226213387.52000001</v>
      </c>
      <c r="G86" s="20">
        <f>SUM(G87:G98)</f>
        <v>237952179.72999999</v>
      </c>
      <c r="H86" s="21">
        <f t="shared" si="9"/>
        <v>105.18925618801501</v>
      </c>
      <c r="I86" s="20">
        <f>SUM(I87:I98)</f>
        <v>382941628.39999998</v>
      </c>
      <c r="J86" s="20">
        <f>SUM(J87:J98)</f>
        <v>383251981.47999996</v>
      </c>
      <c r="K86" s="21">
        <f t="shared" si="8"/>
        <v>100.08104448745796</v>
      </c>
      <c r="L86" s="11">
        <f t="shared" si="7"/>
        <v>0</v>
      </c>
      <c r="N86" s="11"/>
      <c r="R86" s="11"/>
    </row>
    <row r="87" spans="1:18" ht="147.75" customHeight="1" x14ac:dyDescent="0.35">
      <c r="A87" s="22" t="s">
        <v>91</v>
      </c>
      <c r="B87" s="26">
        <v>3030</v>
      </c>
      <c r="C87" s="24">
        <v>13561600</v>
      </c>
      <c r="D87" s="24">
        <v>7692246.4900000002</v>
      </c>
      <c r="E87" s="25">
        <f t="shared" si="5"/>
        <v>56.720788771236428</v>
      </c>
      <c r="F87" s="24"/>
      <c r="G87" s="24"/>
      <c r="H87" s="21"/>
      <c r="I87" s="24">
        <f>C87+F87</f>
        <v>13561600</v>
      </c>
      <c r="J87" s="24">
        <f>D87+G87</f>
        <v>7692246.4900000002</v>
      </c>
      <c r="K87" s="25">
        <f t="shared" ref="K87:K98" si="34">J87/I87*100</f>
        <v>56.720788771236428</v>
      </c>
      <c r="L87" s="11">
        <f t="shared" si="7"/>
        <v>0</v>
      </c>
      <c r="N87" s="11"/>
    </row>
    <row r="88" spans="1:18" ht="107.25" customHeight="1" x14ac:dyDescent="0.35">
      <c r="A88" s="22" t="s">
        <v>68</v>
      </c>
      <c r="B88" s="26">
        <v>3050</v>
      </c>
      <c r="C88" s="24">
        <v>660400</v>
      </c>
      <c r="D88" s="24">
        <v>656907.1</v>
      </c>
      <c r="E88" s="25">
        <f t="shared" si="5"/>
        <v>99.471093276801938</v>
      </c>
      <c r="F88" s="24"/>
      <c r="G88" s="24"/>
      <c r="H88" s="21"/>
      <c r="I88" s="24">
        <f t="shared" ref="I88:J92" si="35">C88+F88</f>
        <v>660400</v>
      </c>
      <c r="J88" s="24">
        <f t="shared" si="35"/>
        <v>656907.1</v>
      </c>
      <c r="K88" s="25">
        <f t="shared" si="34"/>
        <v>99.471093276801938</v>
      </c>
      <c r="L88" s="11">
        <f t="shared" si="7"/>
        <v>0</v>
      </c>
      <c r="N88" s="11"/>
    </row>
    <row r="89" spans="1:18" ht="140.25" customHeight="1" x14ac:dyDescent="0.35">
      <c r="A89" s="22" t="s">
        <v>78</v>
      </c>
      <c r="B89" s="26">
        <v>3100</v>
      </c>
      <c r="C89" s="24">
        <v>43798797.5</v>
      </c>
      <c r="D89" s="24">
        <v>42842181.719999999</v>
      </c>
      <c r="E89" s="25">
        <f t="shared" si="5"/>
        <v>97.815885744351775</v>
      </c>
      <c r="F89" s="24">
        <v>52500</v>
      </c>
      <c r="G89" s="24">
        <v>2441182.88</v>
      </c>
      <c r="H89" s="25"/>
      <c r="I89" s="24">
        <f t="shared" si="35"/>
        <v>43851297.5</v>
      </c>
      <c r="J89" s="24">
        <f t="shared" si="35"/>
        <v>45283364.600000001</v>
      </c>
      <c r="K89" s="25">
        <f t="shared" si="34"/>
        <v>103.26573483943093</v>
      </c>
      <c r="L89" s="11">
        <f t="shared" si="7"/>
        <v>0</v>
      </c>
      <c r="N89" s="11"/>
    </row>
    <row r="90" spans="1:18" ht="87.75" customHeight="1" x14ac:dyDescent="0.35">
      <c r="A90" s="22" t="s">
        <v>123</v>
      </c>
      <c r="B90" s="26">
        <v>3110</v>
      </c>
      <c r="C90" s="24">
        <v>100782.5</v>
      </c>
      <c r="D90" s="24">
        <v>86385</v>
      </c>
      <c r="E90" s="25">
        <f t="shared" si="5"/>
        <v>85.714285714285708</v>
      </c>
      <c r="F90" s="24"/>
      <c r="G90" s="24"/>
      <c r="H90" s="25"/>
      <c r="I90" s="24">
        <f t="shared" si="35"/>
        <v>100782.5</v>
      </c>
      <c r="J90" s="24">
        <f t="shared" si="35"/>
        <v>86385</v>
      </c>
      <c r="K90" s="25">
        <f t="shared" si="34"/>
        <v>85.714285714285708</v>
      </c>
      <c r="L90" s="11">
        <f t="shared" si="7"/>
        <v>0</v>
      </c>
      <c r="N90" s="11"/>
    </row>
    <row r="91" spans="1:18" ht="96" customHeight="1" x14ac:dyDescent="0.35">
      <c r="A91" s="22" t="s">
        <v>79</v>
      </c>
      <c r="B91" s="26">
        <v>3120</v>
      </c>
      <c r="C91" s="24">
        <v>11139695</v>
      </c>
      <c r="D91" s="24">
        <v>10647986.050000001</v>
      </c>
      <c r="E91" s="25">
        <f t="shared" si="5"/>
        <v>95.585974750655211</v>
      </c>
      <c r="F91" s="24">
        <v>50000</v>
      </c>
      <c r="G91" s="24">
        <v>9381178.6799999997</v>
      </c>
      <c r="H91" s="25"/>
      <c r="I91" s="24">
        <f t="shared" si="35"/>
        <v>11189695</v>
      </c>
      <c r="J91" s="24">
        <f t="shared" si="35"/>
        <v>20029164.73</v>
      </c>
      <c r="K91" s="25">
        <f t="shared" si="34"/>
        <v>178.99652072732991</v>
      </c>
      <c r="L91" s="11">
        <f t="shared" si="7"/>
        <v>0</v>
      </c>
      <c r="N91" s="11"/>
    </row>
    <row r="92" spans="1:18" ht="109.5" customHeight="1" x14ac:dyDescent="0.35">
      <c r="A92" s="22" t="s">
        <v>133</v>
      </c>
      <c r="B92" s="26">
        <v>3130</v>
      </c>
      <c r="C92" s="24">
        <v>19046556</v>
      </c>
      <c r="D92" s="24">
        <v>16402500.9</v>
      </c>
      <c r="E92" s="25">
        <f t="shared" si="5"/>
        <v>86.117935967006318</v>
      </c>
      <c r="F92" s="24">
        <v>84000</v>
      </c>
      <c r="G92" s="24">
        <v>209118.94</v>
      </c>
      <c r="H92" s="25">
        <f t="shared" si="9"/>
        <v>248.95111904761907</v>
      </c>
      <c r="I92" s="24">
        <f t="shared" si="35"/>
        <v>19130556</v>
      </c>
      <c r="J92" s="24">
        <f t="shared" si="35"/>
        <v>16611619.84</v>
      </c>
      <c r="K92" s="25">
        <f t="shared" si="34"/>
        <v>86.832917140515946</v>
      </c>
      <c r="L92" s="11">
        <f t="shared" si="7"/>
        <v>0</v>
      </c>
      <c r="N92" s="11"/>
    </row>
    <row r="93" spans="1:18" ht="187.5" customHeight="1" x14ac:dyDescent="0.35">
      <c r="A93" s="22" t="s">
        <v>69</v>
      </c>
      <c r="B93" s="26">
        <v>3160</v>
      </c>
      <c r="C93" s="24">
        <v>13456300</v>
      </c>
      <c r="D93" s="24">
        <v>13242950.060000001</v>
      </c>
      <c r="E93" s="25">
        <f t="shared" si="5"/>
        <v>98.414497744550886</v>
      </c>
      <c r="F93" s="24"/>
      <c r="G93" s="24"/>
      <c r="H93" s="25"/>
      <c r="I93" s="24">
        <f t="shared" ref="I93:J94" si="36">C93+F93</f>
        <v>13456300</v>
      </c>
      <c r="J93" s="24">
        <f t="shared" si="36"/>
        <v>13242950.060000001</v>
      </c>
      <c r="K93" s="25">
        <f t="shared" si="34"/>
        <v>98.414497744550886</v>
      </c>
      <c r="L93" s="11">
        <f t="shared" si="7"/>
        <v>0</v>
      </c>
      <c r="N93" s="11"/>
    </row>
    <row r="94" spans="1:18" ht="166.5" customHeight="1" x14ac:dyDescent="0.35">
      <c r="A94" s="22" t="s">
        <v>70</v>
      </c>
      <c r="B94" s="26">
        <v>3180</v>
      </c>
      <c r="C94" s="24">
        <v>7245300</v>
      </c>
      <c r="D94" s="24">
        <v>7163249.4199999999</v>
      </c>
      <c r="E94" s="25">
        <f t="shared" si="5"/>
        <v>98.867533711509523</v>
      </c>
      <c r="F94" s="24"/>
      <c r="G94" s="24"/>
      <c r="H94" s="25"/>
      <c r="I94" s="24">
        <f t="shared" si="36"/>
        <v>7245300</v>
      </c>
      <c r="J94" s="24">
        <f t="shared" si="36"/>
        <v>7163249.4199999999</v>
      </c>
      <c r="K94" s="25">
        <f t="shared" si="34"/>
        <v>98.867533711509523</v>
      </c>
      <c r="L94" s="11">
        <f t="shared" si="7"/>
        <v>0</v>
      </c>
      <c r="N94" s="11"/>
    </row>
    <row r="95" spans="1:18" ht="69" customHeight="1" x14ac:dyDescent="0.35">
      <c r="A95" s="22" t="s">
        <v>117</v>
      </c>
      <c r="B95" s="26">
        <v>3190</v>
      </c>
      <c r="C95" s="24">
        <v>1871093</v>
      </c>
      <c r="D95" s="24">
        <v>1420187.91</v>
      </c>
      <c r="E95" s="25">
        <f t="shared" si="5"/>
        <v>75.901513714176687</v>
      </c>
      <c r="F95" s="24"/>
      <c r="G95" s="24"/>
      <c r="H95" s="25"/>
      <c r="I95" s="24">
        <f t="shared" ref="I95" si="37">C95+F95</f>
        <v>1871093</v>
      </c>
      <c r="J95" s="24">
        <f t="shared" ref="J95" si="38">D95+G95</f>
        <v>1420187.91</v>
      </c>
      <c r="K95" s="25">
        <f t="shared" ref="K95" si="39">J95/I95*100</f>
        <v>75.901513714176687</v>
      </c>
      <c r="L95" s="11">
        <f t="shared" si="7"/>
        <v>0</v>
      </c>
      <c r="N95" s="11"/>
    </row>
    <row r="96" spans="1:18" ht="72" customHeight="1" x14ac:dyDescent="0.35">
      <c r="A96" s="22" t="s">
        <v>14</v>
      </c>
      <c r="B96" s="26">
        <v>3210</v>
      </c>
      <c r="C96" s="24">
        <v>27890</v>
      </c>
      <c r="D96" s="24">
        <v>19834.64</v>
      </c>
      <c r="E96" s="25">
        <f t="shared" si="5"/>
        <v>71.117389745428468</v>
      </c>
      <c r="F96" s="24"/>
      <c r="G96" s="24"/>
      <c r="H96" s="25"/>
      <c r="I96" s="24">
        <f t="shared" ref="I96:J98" si="40">C96+F96</f>
        <v>27890</v>
      </c>
      <c r="J96" s="24">
        <f t="shared" si="40"/>
        <v>19834.64</v>
      </c>
      <c r="K96" s="25">
        <f t="shared" si="34"/>
        <v>71.117389745428468</v>
      </c>
      <c r="L96" s="11">
        <f t="shared" si="7"/>
        <v>0</v>
      </c>
      <c r="N96" s="11"/>
    </row>
    <row r="97" spans="1:14" ht="144" customHeight="1" x14ac:dyDescent="0.35">
      <c r="A97" s="58" t="s">
        <v>149</v>
      </c>
      <c r="B97" s="26">
        <v>3220</v>
      </c>
      <c r="C97" s="24"/>
      <c r="D97" s="24"/>
      <c r="E97" s="25"/>
      <c r="F97" s="24">
        <v>226026887.52000001</v>
      </c>
      <c r="G97" s="24">
        <v>225920699.22999999</v>
      </c>
      <c r="H97" s="25">
        <f t="shared" si="9"/>
        <v>99.953019620291585</v>
      </c>
      <c r="I97" s="24">
        <f t="shared" ref="I97" si="41">C97+F97</f>
        <v>226026887.52000001</v>
      </c>
      <c r="J97" s="24">
        <f t="shared" ref="J97" si="42">D97+G97</f>
        <v>225920699.22999999</v>
      </c>
      <c r="K97" s="25">
        <f t="shared" ref="K97" si="43">J97/I97*100</f>
        <v>99.953019620291585</v>
      </c>
      <c r="L97" s="11"/>
      <c r="N97" s="11"/>
    </row>
    <row r="98" spans="1:14" ht="70.5" customHeight="1" x14ac:dyDescent="0.35">
      <c r="A98" s="22" t="s">
        <v>80</v>
      </c>
      <c r="B98" s="26">
        <v>3240</v>
      </c>
      <c r="C98" s="24">
        <v>45819826.880000003</v>
      </c>
      <c r="D98" s="24">
        <v>45125372.460000001</v>
      </c>
      <c r="E98" s="25">
        <f t="shared" si="5"/>
        <v>98.484380087644709</v>
      </c>
      <c r="F98" s="24"/>
      <c r="G98" s="24"/>
      <c r="H98" s="25"/>
      <c r="I98" s="24">
        <f t="shared" si="40"/>
        <v>45819826.880000003</v>
      </c>
      <c r="J98" s="24">
        <f t="shared" si="40"/>
        <v>45125372.460000001</v>
      </c>
      <c r="K98" s="25">
        <f t="shared" si="34"/>
        <v>98.484380087644709</v>
      </c>
      <c r="L98" s="11">
        <f t="shared" si="7"/>
        <v>0</v>
      </c>
      <c r="N98" s="11"/>
    </row>
    <row r="99" spans="1:14" s="10" customFormat="1" ht="62.25" customHeight="1" x14ac:dyDescent="0.3">
      <c r="A99" s="18" t="s">
        <v>48</v>
      </c>
      <c r="B99" s="27" t="s">
        <v>49</v>
      </c>
      <c r="C99" s="20">
        <f>C100+C101+C102+C103</f>
        <v>35044962</v>
      </c>
      <c r="D99" s="20">
        <f>D100+D101+D102+D103</f>
        <v>32696363.68</v>
      </c>
      <c r="E99" s="21">
        <f t="shared" si="5"/>
        <v>93.298328244727443</v>
      </c>
      <c r="F99" s="20">
        <f>F100+F101+F102+F103</f>
        <v>1881462</v>
      </c>
      <c r="G99" s="20">
        <f>G100+G101+G102+G103</f>
        <v>2378744.6799999997</v>
      </c>
      <c r="H99" s="21">
        <f t="shared" si="9"/>
        <v>126.43065233313241</v>
      </c>
      <c r="I99" s="20">
        <f>I100+I101+I102+I103</f>
        <v>36926424</v>
      </c>
      <c r="J99" s="20">
        <f>J100+J101+J102+J103</f>
        <v>35075108.359999999</v>
      </c>
      <c r="K99" s="21">
        <f t="shared" ref="K99:K108" si="44">J99/I99*100</f>
        <v>94.986474617742573</v>
      </c>
      <c r="L99" s="11">
        <f t="shared" si="7"/>
        <v>0</v>
      </c>
      <c r="N99" s="11"/>
    </row>
    <row r="100" spans="1:14" ht="64.5" customHeight="1" x14ac:dyDescent="0.35">
      <c r="A100" s="22" t="s">
        <v>71</v>
      </c>
      <c r="B100" s="26" t="s">
        <v>50</v>
      </c>
      <c r="C100" s="24">
        <v>12107540</v>
      </c>
      <c r="D100" s="24">
        <v>11071004.220000001</v>
      </c>
      <c r="E100" s="25">
        <f t="shared" si="5"/>
        <v>91.438923348591047</v>
      </c>
      <c r="F100" s="24">
        <v>880955</v>
      </c>
      <c r="G100" s="24">
        <v>1113291.27</v>
      </c>
      <c r="H100" s="25">
        <f t="shared" si="9"/>
        <v>126.37322791743051</v>
      </c>
      <c r="I100" s="24">
        <f t="shared" ref="I100:J103" si="45">C100+F100</f>
        <v>12988495</v>
      </c>
      <c r="J100" s="24">
        <f t="shared" si="45"/>
        <v>12184295.49</v>
      </c>
      <c r="K100" s="25">
        <f t="shared" si="44"/>
        <v>93.808370330819699</v>
      </c>
      <c r="L100" s="11">
        <f t="shared" si="7"/>
        <v>0</v>
      </c>
      <c r="N100" s="11"/>
    </row>
    <row r="101" spans="1:14" ht="95.25" customHeight="1" x14ac:dyDescent="0.35">
      <c r="A101" s="22" t="s">
        <v>72</v>
      </c>
      <c r="B101" s="26" t="s">
        <v>51</v>
      </c>
      <c r="C101" s="24">
        <v>12795223</v>
      </c>
      <c r="D101" s="24">
        <v>11861849.57</v>
      </c>
      <c r="E101" s="25">
        <f t="shared" si="5"/>
        <v>92.7052976724204</v>
      </c>
      <c r="F101" s="24">
        <v>1000507</v>
      </c>
      <c r="G101" s="24">
        <v>1212455.4099999999</v>
      </c>
      <c r="H101" s="25">
        <f t="shared" si="9"/>
        <v>121.18410066096487</v>
      </c>
      <c r="I101" s="24">
        <f t="shared" si="45"/>
        <v>13795730</v>
      </c>
      <c r="J101" s="24">
        <f t="shared" si="45"/>
        <v>13074304.98</v>
      </c>
      <c r="K101" s="25">
        <f t="shared" si="44"/>
        <v>94.7706644012314</v>
      </c>
      <c r="L101" s="11">
        <f t="shared" si="7"/>
        <v>0</v>
      </c>
      <c r="N101" s="11"/>
    </row>
    <row r="102" spans="1:14" ht="51" customHeight="1" x14ac:dyDescent="0.35">
      <c r="A102" s="22" t="s">
        <v>73</v>
      </c>
      <c r="B102" s="26">
        <v>4070</v>
      </c>
      <c r="C102" s="24">
        <v>1432700</v>
      </c>
      <c r="D102" s="24">
        <v>1432700</v>
      </c>
      <c r="E102" s="25">
        <f t="shared" si="5"/>
        <v>100</v>
      </c>
      <c r="F102" s="24"/>
      <c r="G102" s="24"/>
      <c r="H102" s="25"/>
      <c r="I102" s="24">
        <f t="shared" si="45"/>
        <v>1432700</v>
      </c>
      <c r="J102" s="24">
        <f t="shared" si="45"/>
        <v>1432700</v>
      </c>
      <c r="K102" s="25">
        <f t="shared" si="44"/>
        <v>100</v>
      </c>
      <c r="L102" s="11">
        <f t="shared" si="7"/>
        <v>0</v>
      </c>
      <c r="N102" s="11"/>
    </row>
    <row r="103" spans="1:14" ht="77.25" customHeight="1" x14ac:dyDescent="0.35">
      <c r="A103" s="22" t="s">
        <v>81</v>
      </c>
      <c r="B103" s="26">
        <v>4080</v>
      </c>
      <c r="C103" s="24">
        <v>8709499</v>
      </c>
      <c r="D103" s="24">
        <v>8330809.8899999997</v>
      </c>
      <c r="E103" s="25">
        <f t="shared" si="5"/>
        <v>95.651998926689117</v>
      </c>
      <c r="F103" s="24"/>
      <c r="G103" s="24">
        <v>52998</v>
      </c>
      <c r="H103" s="25"/>
      <c r="I103" s="24">
        <f t="shared" si="45"/>
        <v>8709499</v>
      </c>
      <c r="J103" s="24">
        <f t="shared" si="45"/>
        <v>8383807.8899999997</v>
      </c>
      <c r="K103" s="25">
        <f t="shared" si="44"/>
        <v>96.260506947644174</v>
      </c>
      <c r="L103" s="11">
        <f t="shared" si="7"/>
        <v>0</v>
      </c>
      <c r="N103" s="11"/>
    </row>
    <row r="104" spans="1:14" s="10" customFormat="1" ht="68.25" customHeight="1" x14ac:dyDescent="0.3">
      <c r="A104" s="18" t="s">
        <v>52</v>
      </c>
      <c r="B104" s="27" t="s">
        <v>53</v>
      </c>
      <c r="C104" s="20">
        <f>C105+C106+C107+C108</f>
        <v>40275087</v>
      </c>
      <c r="D104" s="20">
        <f>D105+D106+D107+D108</f>
        <v>36991956.779999994</v>
      </c>
      <c r="E104" s="21">
        <f t="shared" si="5"/>
        <v>91.848235560608458</v>
      </c>
      <c r="F104" s="20">
        <f>F105+F106+F107+F108</f>
        <v>0</v>
      </c>
      <c r="G104" s="20">
        <f>G105+G106+G107+G108</f>
        <v>491825.15</v>
      </c>
      <c r="H104" s="21"/>
      <c r="I104" s="20">
        <f>I105+I106+I107+I108</f>
        <v>40275087</v>
      </c>
      <c r="J104" s="20">
        <f>J105+J106+J107+J108</f>
        <v>37483781.929999992</v>
      </c>
      <c r="K104" s="21">
        <f t="shared" si="44"/>
        <v>93.069400272183131</v>
      </c>
      <c r="L104" s="11">
        <f t="shared" si="7"/>
        <v>0</v>
      </c>
      <c r="N104" s="11"/>
    </row>
    <row r="105" spans="1:14" ht="72" customHeight="1" x14ac:dyDescent="0.35">
      <c r="A105" s="22" t="s">
        <v>54</v>
      </c>
      <c r="B105" s="26">
        <v>5010</v>
      </c>
      <c r="C105" s="24">
        <v>3941160</v>
      </c>
      <c r="D105" s="24">
        <v>3904742.66</v>
      </c>
      <c r="E105" s="25">
        <f t="shared" si="5"/>
        <v>99.075974078697655</v>
      </c>
      <c r="F105" s="24"/>
      <c r="G105" s="24"/>
      <c r="H105" s="21"/>
      <c r="I105" s="24">
        <f t="shared" ref="I105:J110" si="46">C105+F105</f>
        <v>3941160</v>
      </c>
      <c r="J105" s="24">
        <f t="shared" si="46"/>
        <v>3904742.66</v>
      </c>
      <c r="K105" s="25">
        <f t="shared" si="44"/>
        <v>99.075974078697655</v>
      </c>
      <c r="L105" s="11">
        <f t="shared" si="7"/>
        <v>0</v>
      </c>
      <c r="N105" s="11"/>
    </row>
    <row r="106" spans="1:14" ht="90" customHeight="1" x14ac:dyDescent="0.35">
      <c r="A106" s="22" t="s">
        <v>134</v>
      </c>
      <c r="B106" s="26">
        <v>5020</v>
      </c>
      <c r="C106" s="24">
        <v>750410</v>
      </c>
      <c r="D106" s="24">
        <v>685979.39</v>
      </c>
      <c r="E106" s="25">
        <f t="shared" si="5"/>
        <v>91.413945709678714</v>
      </c>
      <c r="F106" s="24"/>
      <c r="G106" s="24"/>
      <c r="H106" s="21"/>
      <c r="I106" s="24">
        <f t="shared" si="46"/>
        <v>750410</v>
      </c>
      <c r="J106" s="24">
        <f t="shared" si="46"/>
        <v>685979.39</v>
      </c>
      <c r="K106" s="25">
        <f t="shared" si="44"/>
        <v>91.413945709678714</v>
      </c>
      <c r="L106" s="11">
        <f t="shared" si="7"/>
        <v>0</v>
      </c>
      <c r="N106" s="11"/>
    </row>
    <row r="107" spans="1:14" ht="80.25" customHeight="1" x14ac:dyDescent="0.35">
      <c r="A107" s="22" t="s">
        <v>55</v>
      </c>
      <c r="B107" s="26">
        <v>5030</v>
      </c>
      <c r="C107" s="24">
        <v>34787177</v>
      </c>
      <c r="D107" s="24">
        <v>31614990.149999999</v>
      </c>
      <c r="E107" s="25">
        <f t="shared" si="5"/>
        <v>90.881160463236213</v>
      </c>
      <c r="F107" s="24"/>
      <c r="G107" s="24">
        <v>491825.15</v>
      </c>
      <c r="H107" s="21"/>
      <c r="I107" s="24">
        <f t="shared" si="46"/>
        <v>34787177</v>
      </c>
      <c r="J107" s="24">
        <f t="shared" si="46"/>
        <v>32106815.299999997</v>
      </c>
      <c r="K107" s="25">
        <f t="shared" si="44"/>
        <v>92.294972081235557</v>
      </c>
      <c r="L107" s="11">
        <f t="shared" si="7"/>
        <v>0</v>
      </c>
      <c r="N107" s="11"/>
    </row>
    <row r="108" spans="1:14" ht="81" customHeight="1" x14ac:dyDescent="0.35">
      <c r="A108" s="22" t="s">
        <v>59</v>
      </c>
      <c r="B108" s="26">
        <v>5060</v>
      </c>
      <c r="C108" s="24">
        <v>796340</v>
      </c>
      <c r="D108" s="24">
        <v>786244.58</v>
      </c>
      <c r="E108" s="25">
        <f t="shared" si="5"/>
        <v>98.732272647361668</v>
      </c>
      <c r="F108" s="24"/>
      <c r="G108" s="24"/>
      <c r="H108" s="21"/>
      <c r="I108" s="24">
        <f t="shared" si="46"/>
        <v>796340</v>
      </c>
      <c r="J108" s="24">
        <f t="shared" si="46"/>
        <v>786244.58</v>
      </c>
      <c r="K108" s="25">
        <f t="shared" si="44"/>
        <v>98.732272647361668</v>
      </c>
      <c r="L108" s="11">
        <f t="shared" si="7"/>
        <v>0</v>
      </c>
      <c r="N108" s="11"/>
    </row>
    <row r="109" spans="1:14" s="10" customFormat="1" ht="72" customHeight="1" x14ac:dyDescent="0.3">
      <c r="A109" s="18" t="s">
        <v>7</v>
      </c>
      <c r="B109" s="27" t="s">
        <v>56</v>
      </c>
      <c r="C109" s="20">
        <f>C110+C111+C112+C113</f>
        <v>465261652.76999998</v>
      </c>
      <c r="D109" s="20">
        <f>D110+D111+D112+D113</f>
        <v>458738585.74000001</v>
      </c>
      <c r="E109" s="21">
        <f t="shared" si="5"/>
        <v>98.597978795122273</v>
      </c>
      <c r="F109" s="20">
        <f>F110+F111+F112+F113+F114+F115</f>
        <v>31448287.640000001</v>
      </c>
      <c r="G109" s="20">
        <f>G110+G111+G112+G113+G114+G115</f>
        <v>24541986.679999996</v>
      </c>
      <c r="H109" s="21">
        <f t="shared" si="9"/>
        <v>78.039182803658662</v>
      </c>
      <c r="I109" s="20">
        <f>I110+I111+I112+I113+I114+I115</f>
        <v>496709940.40999997</v>
      </c>
      <c r="J109" s="20">
        <f>J110+J111+J112+J113+J114+J115</f>
        <v>483280572.42000002</v>
      </c>
      <c r="K109" s="21">
        <f t="shared" ref="K109:K112" si="47">J109/I109*100</f>
        <v>97.296335970462977</v>
      </c>
      <c r="L109" s="11">
        <f t="shared" si="7"/>
        <v>0</v>
      </c>
      <c r="N109" s="11"/>
    </row>
    <row r="110" spans="1:14" ht="87.75" customHeight="1" x14ac:dyDescent="0.35">
      <c r="A110" s="22" t="s">
        <v>135</v>
      </c>
      <c r="B110" s="26">
        <v>6010</v>
      </c>
      <c r="C110" s="24">
        <v>304574963.12</v>
      </c>
      <c r="D110" s="24">
        <v>302879996.88999999</v>
      </c>
      <c r="E110" s="25">
        <f t="shared" si="5"/>
        <v>99.443497846100954</v>
      </c>
      <c r="F110" s="24">
        <v>9316941</v>
      </c>
      <c r="G110" s="24">
        <v>8862919.9199999999</v>
      </c>
      <c r="H110" s="25">
        <f t="shared" si="9"/>
        <v>95.126929750869948</v>
      </c>
      <c r="I110" s="24">
        <f t="shared" si="46"/>
        <v>313891904.12</v>
      </c>
      <c r="J110" s="24">
        <f t="shared" si="46"/>
        <v>311742916.81</v>
      </c>
      <c r="K110" s="25">
        <f>J110/I110*100</f>
        <v>99.315373451244398</v>
      </c>
      <c r="L110" s="11">
        <f t="shared" si="7"/>
        <v>0</v>
      </c>
      <c r="N110" s="11"/>
    </row>
    <row r="111" spans="1:14" ht="69" customHeight="1" x14ac:dyDescent="0.35">
      <c r="A111" s="22" t="s">
        <v>74</v>
      </c>
      <c r="B111" s="26">
        <v>6030</v>
      </c>
      <c r="C111" s="24">
        <v>151719704</v>
      </c>
      <c r="D111" s="24">
        <v>148079340.81</v>
      </c>
      <c r="E111" s="25">
        <f t="shared" si="5"/>
        <v>97.60059959647694</v>
      </c>
      <c r="F111" s="24">
        <v>8298442</v>
      </c>
      <c r="G111" s="24">
        <v>8298161.2400000002</v>
      </c>
      <c r="H111" s="25">
        <f t="shared" si="9"/>
        <v>99.996616714318193</v>
      </c>
      <c r="I111" s="24">
        <f t="shared" ref="I111:I113" si="48">C111+F111</f>
        <v>160018146</v>
      </c>
      <c r="J111" s="24">
        <f t="shared" ref="J111:J113" si="49">D111+G111</f>
        <v>156377502.05000001</v>
      </c>
      <c r="K111" s="25">
        <f t="shared" si="47"/>
        <v>97.724855561068694</v>
      </c>
      <c r="L111" s="11">
        <f t="shared" si="7"/>
        <v>0</v>
      </c>
      <c r="N111" s="11"/>
    </row>
    <row r="112" spans="1:14" ht="84.75" customHeight="1" x14ac:dyDescent="0.35">
      <c r="A112" s="22" t="s">
        <v>82</v>
      </c>
      <c r="B112" s="26">
        <v>6080</v>
      </c>
      <c r="C112" s="24">
        <v>813000</v>
      </c>
      <c r="D112" s="24">
        <v>741038.06</v>
      </c>
      <c r="E112" s="25">
        <f t="shared" si="5"/>
        <v>91.148592865928663</v>
      </c>
      <c r="F112" s="24">
        <v>72587.14</v>
      </c>
      <c r="G112" s="24"/>
      <c r="H112" s="25">
        <f t="shared" si="9"/>
        <v>0</v>
      </c>
      <c r="I112" s="24">
        <f t="shared" si="48"/>
        <v>885587.14</v>
      </c>
      <c r="J112" s="24">
        <f t="shared" si="49"/>
        <v>741038.06</v>
      </c>
      <c r="K112" s="25">
        <f t="shared" si="47"/>
        <v>83.677599473723163</v>
      </c>
      <c r="L112" s="11">
        <f t="shared" si="7"/>
        <v>0</v>
      </c>
      <c r="N112" s="11"/>
    </row>
    <row r="113" spans="1:14" ht="80.25" customHeight="1" x14ac:dyDescent="0.35">
      <c r="A113" s="22" t="s">
        <v>75</v>
      </c>
      <c r="B113" s="26">
        <v>6090</v>
      </c>
      <c r="C113" s="24">
        <v>8153985.6500000004</v>
      </c>
      <c r="D113" s="24">
        <v>7038209.9800000004</v>
      </c>
      <c r="E113" s="25">
        <f t="shared" si="5"/>
        <v>86.316192866981567</v>
      </c>
      <c r="F113" s="24">
        <v>2493017.35</v>
      </c>
      <c r="G113" s="24">
        <v>2305115.65</v>
      </c>
      <c r="H113" s="25">
        <f t="shared" si="9"/>
        <v>92.462880372653629</v>
      </c>
      <c r="I113" s="24">
        <f t="shared" si="48"/>
        <v>10647003</v>
      </c>
      <c r="J113" s="24">
        <f t="shared" si="49"/>
        <v>9343325.6300000008</v>
      </c>
      <c r="K113" s="25">
        <f>J113/I113*100</f>
        <v>87.755452215050568</v>
      </c>
      <c r="L113" s="11">
        <f t="shared" si="7"/>
        <v>0</v>
      </c>
      <c r="N113" s="11"/>
    </row>
    <row r="114" spans="1:14" ht="80.25" customHeight="1" x14ac:dyDescent="0.35">
      <c r="A114" s="22" t="s">
        <v>143</v>
      </c>
      <c r="B114" s="26">
        <v>6091</v>
      </c>
      <c r="C114" s="24"/>
      <c r="D114" s="24"/>
      <c r="E114" s="25"/>
      <c r="F114" s="24">
        <v>8658700.1500000004</v>
      </c>
      <c r="G114" s="24">
        <v>2680349.81</v>
      </c>
      <c r="H114" s="25">
        <f t="shared" si="9"/>
        <v>30.955567967092612</v>
      </c>
      <c r="I114" s="24">
        <f t="shared" ref="I114:I115" si="50">C114+F114</f>
        <v>8658700.1500000004</v>
      </c>
      <c r="J114" s="24">
        <f t="shared" ref="J114:J115" si="51">D114+G114</f>
        <v>2680349.81</v>
      </c>
      <c r="K114" s="25">
        <f t="shared" ref="K114:K115" si="52">J114/I114*100</f>
        <v>30.955567967092612</v>
      </c>
      <c r="L114" s="11"/>
      <c r="N114" s="11"/>
    </row>
    <row r="115" spans="1:14" ht="167.25" customHeight="1" x14ac:dyDescent="0.35">
      <c r="A115" s="22" t="s">
        <v>142</v>
      </c>
      <c r="B115" s="26">
        <v>6094</v>
      </c>
      <c r="C115" s="24"/>
      <c r="D115" s="24"/>
      <c r="E115" s="25"/>
      <c r="F115" s="24">
        <v>2608600</v>
      </c>
      <c r="G115" s="24">
        <v>2395440.06</v>
      </c>
      <c r="H115" s="25">
        <f t="shared" si="9"/>
        <v>91.828569347542739</v>
      </c>
      <c r="I115" s="24">
        <f t="shared" si="50"/>
        <v>2608600</v>
      </c>
      <c r="J115" s="24">
        <f t="shared" si="51"/>
        <v>2395440.06</v>
      </c>
      <c r="K115" s="25">
        <f t="shared" si="52"/>
        <v>91.828569347542739</v>
      </c>
      <c r="L115" s="11"/>
      <c r="N115" s="11"/>
    </row>
    <row r="116" spans="1:14" s="10" customFormat="1" ht="72" customHeight="1" x14ac:dyDescent="0.3">
      <c r="A116" s="18" t="s">
        <v>76</v>
      </c>
      <c r="B116" s="27">
        <v>7000</v>
      </c>
      <c r="C116" s="20">
        <f>SUM(C117:C122)</f>
        <v>468709532.70999998</v>
      </c>
      <c r="D116" s="20">
        <f>SUM(D117:D122)</f>
        <v>454689583.28000003</v>
      </c>
      <c r="E116" s="21">
        <f t="shared" si="5"/>
        <v>97.008819225643023</v>
      </c>
      <c r="F116" s="20">
        <f>SUM(F117:F122)</f>
        <v>896618041.50999999</v>
      </c>
      <c r="G116" s="20">
        <f>SUM(G117:G122)</f>
        <v>580371834.32999992</v>
      </c>
      <c r="H116" s="21">
        <f t="shared" si="9"/>
        <v>64.728993558125609</v>
      </c>
      <c r="I116" s="20">
        <f t="shared" ref="I116:J116" si="53">SUM(I117:I122)</f>
        <v>1365327574.2199998</v>
      </c>
      <c r="J116" s="20">
        <f t="shared" si="53"/>
        <v>1035061417.6099999</v>
      </c>
      <c r="K116" s="21">
        <f>J116/I116*100</f>
        <v>75.810482198846813</v>
      </c>
      <c r="L116" s="11">
        <f t="shared" si="7"/>
        <v>0</v>
      </c>
      <c r="N116" s="11"/>
    </row>
    <row r="117" spans="1:14" ht="63.75" customHeight="1" x14ac:dyDescent="0.35">
      <c r="A117" s="22" t="s">
        <v>87</v>
      </c>
      <c r="B117" s="26">
        <v>7130</v>
      </c>
      <c r="C117" s="24">
        <v>1033500</v>
      </c>
      <c r="D117" s="24">
        <v>457350.2</v>
      </c>
      <c r="E117" s="25">
        <f t="shared" si="5"/>
        <v>44.252559264634741</v>
      </c>
      <c r="F117" s="24"/>
      <c r="G117" s="24"/>
      <c r="H117" s="25"/>
      <c r="I117" s="24">
        <f t="shared" ref="I117:I119" si="54">C117+F117</f>
        <v>1033500</v>
      </c>
      <c r="J117" s="24">
        <f t="shared" ref="J117:J119" si="55">D117+G117</f>
        <v>457350.2</v>
      </c>
      <c r="K117" s="25">
        <f t="shared" ref="K117" si="56">J117/I117*100</f>
        <v>44.252559264634741</v>
      </c>
      <c r="L117" s="11">
        <f t="shared" si="7"/>
        <v>0</v>
      </c>
      <c r="N117" s="12"/>
    </row>
    <row r="118" spans="1:14" ht="83.25" customHeight="1" x14ac:dyDescent="0.35">
      <c r="A118" s="22" t="s">
        <v>136</v>
      </c>
      <c r="B118" s="26">
        <v>7300</v>
      </c>
      <c r="C118" s="24">
        <v>2124829.5699999998</v>
      </c>
      <c r="D118" s="24">
        <v>2090989.04</v>
      </c>
      <c r="E118" s="25">
        <f t="shared" si="5"/>
        <v>98.407376738455326</v>
      </c>
      <c r="F118" s="24">
        <v>157307512.97</v>
      </c>
      <c r="G118" s="24">
        <v>47871652.009999998</v>
      </c>
      <c r="H118" s="25">
        <f t="shared" si="9"/>
        <v>30.431891717167741</v>
      </c>
      <c r="I118" s="24">
        <f t="shared" si="54"/>
        <v>159432342.53999999</v>
      </c>
      <c r="J118" s="24">
        <f t="shared" si="55"/>
        <v>49962641.049999997</v>
      </c>
      <c r="K118" s="25">
        <f>J118/I118*100</f>
        <v>31.337832872564654</v>
      </c>
      <c r="L118" s="11">
        <f t="shared" si="7"/>
        <v>0</v>
      </c>
      <c r="N118" s="12"/>
    </row>
    <row r="119" spans="1:14" ht="83.25" customHeight="1" x14ac:dyDescent="0.35">
      <c r="A119" s="22" t="s">
        <v>107</v>
      </c>
      <c r="B119" s="26">
        <v>7400</v>
      </c>
      <c r="C119" s="24">
        <v>456421879.89999998</v>
      </c>
      <c r="D119" s="24">
        <v>447866430.69</v>
      </c>
      <c r="E119" s="25">
        <f t="shared" si="5"/>
        <v>98.125539202486422</v>
      </c>
      <c r="F119" s="24">
        <v>3654374</v>
      </c>
      <c r="G119" s="24">
        <v>3653524</v>
      </c>
      <c r="H119" s="25">
        <f t="shared" si="9"/>
        <v>99.976740202289093</v>
      </c>
      <c r="I119" s="24">
        <f t="shared" si="54"/>
        <v>460076253.89999998</v>
      </c>
      <c r="J119" s="24">
        <f t="shared" si="55"/>
        <v>451519954.69</v>
      </c>
      <c r="K119" s="25">
        <f>J119/I119*100</f>
        <v>98.140243245012215</v>
      </c>
      <c r="L119" s="11">
        <f t="shared" si="7"/>
        <v>0</v>
      </c>
      <c r="N119" s="11"/>
    </row>
    <row r="120" spans="1:14" ht="73.5" customHeight="1" x14ac:dyDescent="0.35">
      <c r="A120" s="22" t="s">
        <v>108</v>
      </c>
      <c r="B120" s="26">
        <v>7500</v>
      </c>
      <c r="C120" s="24">
        <v>540000</v>
      </c>
      <c r="D120" s="24">
        <v>538800</v>
      </c>
      <c r="E120" s="25">
        <f t="shared" si="5"/>
        <v>99.777777777777771</v>
      </c>
      <c r="F120" s="24">
        <v>460000</v>
      </c>
      <c r="G120" s="24">
        <v>411414</v>
      </c>
      <c r="H120" s="25">
        <f t="shared" si="9"/>
        <v>89.43782608695652</v>
      </c>
      <c r="I120" s="24">
        <f t="shared" ref="I120:I121" si="57">C120+F120</f>
        <v>1000000</v>
      </c>
      <c r="J120" s="24">
        <f t="shared" ref="J120:J121" si="58">D120+G120</f>
        <v>950214</v>
      </c>
      <c r="K120" s="25">
        <f>J120/I120*100</f>
        <v>95.0214</v>
      </c>
      <c r="L120" s="11">
        <f t="shared" si="7"/>
        <v>0</v>
      </c>
      <c r="N120" s="11"/>
    </row>
    <row r="121" spans="1:14" ht="80.25" customHeight="1" x14ac:dyDescent="0.35">
      <c r="A121" s="22" t="s">
        <v>109</v>
      </c>
      <c r="B121" s="26">
        <v>7600</v>
      </c>
      <c r="C121" s="24">
        <v>8453220</v>
      </c>
      <c r="D121" s="24">
        <v>3663212.86</v>
      </c>
      <c r="E121" s="25">
        <f t="shared" si="5"/>
        <v>43.335117978711068</v>
      </c>
      <c r="F121" s="24">
        <v>431950116.89999998</v>
      </c>
      <c r="G121" s="24">
        <v>428074091.26999998</v>
      </c>
      <c r="H121" s="25">
        <f t="shared" si="9"/>
        <v>99.102668229883278</v>
      </c>
      <c r="I121" s="24">
        <f t="shared" si="57"/>
        <v>440403336.89999998</v>
      </c>
      <c r="J121" s="24">
        <f t="shared" si="58"/>
        <v>431737304.13</v>
      </c>
      <c r="K121" s="25">
        <f t="shared" ref="K121" si="59">J121/I121*100</f>
        <v>98.032250883701238</v>
      </c>
      <c r="L121" s="11">
        <f t="shared" si="7"/>
        <v>0</v>
      </c>
      <c r="N121" s="11"/>
    </row>
    <row r="122" spans="1:14" ht="129.75" customHeight="1" x14ac:dyDescent="0.35">
      <c r="A122" s="22" t="s">
        <v>106</v>
      </c>
      <c r="B122" s="26">
        <v>7700</v>
      </c>
      <c r="C122" s="24">
        <v>136103.24</v>
      </c>
      <c r="D122" s="24">
        <v>72800.490000000005</v>
      </c>
      <c r="E122" s="25">
        <f t="shared" si="5"/>
        <v>53.489167487857017</v>
      </c>
      <c r="F122" s="24">
        <v>303246037.63999999</v>
      </c>
      <c r="G122" s="24">
        <v>100361153.05</v>
      </c>
      <c r="H122" s="25">
        <f t="shared" si="9"/>
        <v>33.095618934069712</v>
      </c>
      <c r="I122" s="24">
        <f t="shared" ref="I122:J126" si="60">C122+F122</f>
        <v>303382140.88</v>
      </c>
      <c r="J122" s="24">
        <f t="shared" ref="J122" si="61">D122+G122</f>
        <v>100433953.53999999</v>
      </c>
      <c r="K122" s="25">
        <f t="shared" ref="K122" si="62">J122/I122*100</f>
        <v>33.104767884054752</v>
      </c>
      <c r="L122" s="11">
        <f t="shared" si="7"/>
        <v>0</v>
      </c>
      <c r="N122" s="11"/>
    </row>
    <row r="123" spans="1:14" s="10" customFormat="1" ht="72" customHeight="1" x14ac:dyDescent="0.3">
      <c r="A123" s="18" t="s">
        <v>77</v>
      </c>
      <c r="B123" s="27">
        <v>8000</v>
      </c>
      <c r="C123" s="20">
        <f>SUM(C124:C128)</f>
        <v>175559499.77000001</v>
      </c>
      <c r="D123" s="20">
        <f>SUM(D124:D128)</f>
        <v>148874317.44999999</v>
      </c>
      <c r="E123" s="21">
        <f t="shared" si="5"/>
        <v>84.799921191983231</v>
      </c>
      <c r="F123" s="20">
        <f>SUM(F124:F128)</f>
        <v>92457837.319999993</v>
      </c>
      <c r="G123" s="20">
        <f>SUM(G124:G128)</f>
        <v>81111842.439999998</v>
      </c>
      <c r="H123" s="21">
        <f t="shared" si="9"/>
        <v>87.728466067477768</v>
      </c>
      <c r="I123" s="20">
        <f>SUM(I124:I128)</f>
        <v>268017337.09</v>
      </c>
      <c r="J123" s="20">
        <f>SUM(J124:J128)</f>
        <v>229986159.88999999</v>
      </c>
      <c r="K123" s="21">
        <f t="shared" ref="K123:K126" si="63">J123/I123*100</f>
        <v>85.810180187250651</v>
      </c>
      <c r="L123" s="11">
        <f t="shared" si="7"/>
        <v>0</v>
      </c>
      <c r="N123" s="11"/>
    </row>
    <row r="124" spans="1:14" s="10" customFormat="1" ht="78.75" customHeight="1" x14ac:dyDescent="0.3">
      <c r="A124" s="22" t="s">
        <v>110</v>
      </c>
      <c r="B124" s="26">
        <v>8100</v>
      </c>
      <c r="C124" s="24">
        <v>4103140</v>
      </c>
      <c r="D124" s="24">
        <v>3677279.99</v>
      </c>
      <c r="E124" s="25">
        <f t="shared" si="5"/>
        <v>89.621119191643487</v>
      </c>
      <c r="F124" s="24">
        <v>50000</v>
      </c>
      <c r="G124" s="24">
        <v>49899</v>
      </c>
      <c r="H124" s="25">
        <f t="shared" si="9"/>
        <v>99.798000000000002</v>
      </c>
      <c r="I124" s="24">
        <f t="shared" si="60"/>
        <v>4153140</v>
      </c>
      <c r="J124" s="24">
        <f t="shared" si="60"/>
        <v>3727178.99</v>
      </c>
      <c r="K124" s="25">
        <f t="shared" si="63"/>
        <v>89.743639511309524</v>
      </c>
      <c r="L124" s="11">
        <f t="shared" si="7"/>
        <v>0</v>
      </c>
      <c r="N124" s="11"/>
    </row>
    <row r="125" spans="1:14" ht="68.25" customHeight="1" x14ac:dyDescent="0.35">
      <c r="A125" s="22" t="s">
        <v>111</v>
      </c>
      <c r="B125" s="26">
        <v>8200</v>
      </c>
      <c r="C125" s="24">
        <v>147374714.77000001</v>
      </c>
      <c r="D125" s="24">
        <v>141600954.53999999</v>
      </c>
      <c r="E125" s="25">
        <f t="shared" si="5"/>
        <v>96.082258588923594</v>
      </c>
      <c r="F125" s="24">
        <v>86270200</v>
      </c>
      <c r="G125" s="24">
        <v>75341416.920000002</v>
      </c>
      <c r="H125" s="25">
        <f t="shared" si="9"/>
        <v>87.331914056070346</v>
      </c>
      <c r="I125" s="24">
        <f t="shared" si="60"/>
        <v>233644914.77000001</v>
      </c>
      <c r="J125" s="24">
        <f t="shared" si="60"/>
        <v>216942371.45999998</v>
      </c>
      <c r="K125" s="25">
        <f t="shared" si="63"/>
        <v>92.851313144802646</v>
      </c>
      <c r="L125" s="11">
        <f t="shared" si="7"/>
        <v>0</v>
      </c>
      <c r="N125" s="12"/>
    </row>
    <row r="126" spans="1:14" ht="78" customHeight="1" x14ac:dyDescent="0.35">
      <c r="A126" s="22" t="s">
        <v>112</v>
      </c>
      <c r="B126" s="26">
        <v>8300</v>
      </c>
      <c r="C126" s="24">
        <v>2487305</v>
      </c>
      <c r="D126" s="24">
        <v>2468605.7200000002</v>
      </c>
      <c r="E126" s="25">
        <f t="shared" si="5"/>
        <v>99.248211216557692</v>
      </c>
      <c r="F126" s="24">
        <v>6137637.3200000003</v>
      </c>
      <c r="G126" s="24">
        <v>5720526.5199999996</v>
      </c>
      <c r="H126" s="25">
        <f t="shared" si="9"/>
        <v>93.204049404470183</v>
      </c>
      <c r="I126" s="24">
        <f t="shared" si="60"/>
        <v>8624942.3200000003</v>
      </c>
      <c r="J126" s="24">
        <f t="shared" si="60"/>
        <v>8189132.2400000002</v>
      </c>
      <c r="K126" s="25">
        <f t="shared" si="63"/>
        <v>94.947095715765897</v>
      </c>
      <c r="L126" s="11">
        <f t="shared" si="7"/>
        <v>0</v>
      </c>
      <c r="N126" s="12"/>
    </row>
    <row r="127" spans="1:14" ht="60" customHeight="1" x14ac:dyDescent="0.35">
      <c r="A127" s="22" t="s">
        <v>137</v>
      </c>
      <c r="B127" s="26">
        <v>8400</v>
      </c>
      <c r="C127" s="24">
        <v>1594340</v>
      </c>
      <c r="D127" s="24">
        <v>1127477.2</v>
      </c>
      <c r="E127" s="25">
        <f t="shared" si="5"/>
        <v>70.717488114204002</v>
      </c>
      <c r="F127" s="24"/>
      <c r="G127" s="24"/>
      <c r="H127" s="25"/>
      <c r="I127" s="24">
        <f t="shared" ref="I127" si="64">C127+F127</f>
        <v>1594340</v>
      </c>
      <c r="J127" s="24">
        <f t="shared" ref="J127" si="65">D127+G127</f>
        <v>1127477.2</v>
      </c>
      <c r="K127" s="25">
        <f t="shared" ref="K127:K129" si="66">J127/I127*100</f>
        <v>70.717488114204002</v>
      </c>
      <c r="L127" s="11">
        <f t="shared" si="7"/>
        <v>0</v>
      </c>
      <c r="N127" s="12"/>
    </row>
    <row r="128" spans="1:14" ht="66" customHeight="1" x14ac:dyDescent="0.35">
      <c r="A128" s="22" t="s">
        <v>96</v>
      </c>
      <c r="B128" s="26">
        <v>8710</v>
      </c>
      <c r="C128" s="24">
        <v>20000000</v>
      </c>
      <c r="D128" s="24"/>
      <c r="E128" s="25">
        <f t="shared" si="5"/>
        <v>0</v>
      </c>
      <c r="F128" s="24"/>
      <c r="G128" s="24"/>
      <c r="H128" s="25"/>
      <c r="I128" s="24">
        <f t="shared" ref="I128" si="67">C128+F128</f>
        <v>20000000</v>
      </c>
      <c r="J128" s="24">
        <f t="shared" ref="J128" si="68">D128+G128</f>
        <v>0</v>
      </c>
      <c r="K128" s="25">
        <f t="shared" ref="K128" si="69">J128/I128*100</f>
        <v>0</v>
      </c>
      <c r="L128" s="11">
        <f t="shared" si="7"/>
        <v>0</v>
      </c>
      <c r="N128" s="11"/>
    </row>
    <row r="129" spans="1:18" s="10" customFormat="1" ht="64.5" customHeight="1" x14ac:dyDescent="0.3">
      <c r="A129" s="18" t="s">
        <v>58</v>
      </c>
      <c r="B129" s="27">
        <v>9000</v>
      </c>
      <c r="C129" s="20">
        <f>C132+C133+C130</f>
        <v>320978844.12</v>
      </c>
      <c r="D129" s="20">
        <f>D132+D133+D130</f>
        <v>313740335.26999998</v>
      </c>
      <c r="E129" s="21">
        <f t="shared" si="5"/>
        <v>97.744864191954704</v>
      </c>
      <c r="F129" s="20">
        <f>F132+F133+F130+F131</f>
        <v>53703247.5</v>
      </c>
      <c r="G129" s="20">
        <f>G132+G133+G130+G131</f>
        <v>53383040.899999999</v>
      </c>
      <c r="H129" s="21">
        <f t="shared" si="9"/>
        <v>99.403748162529652</v>
      </c>
      <c r="I129" s="20">
        <f>+I132+I133+I130+I131</f>
        <v>374682091.62</v>
      </c>
      <c r="J129" s="20">
        <f>+J132+J133+J130+J131</f>
        <v>367123376.17000002</v>
      </c>
      <c r="K129" s="21">
        <f t="shared" si="66"/>
        <v>97.982632311750308</v>
      </c>
      <c r="L129" s="11">
        <f t="shared" ref="L129:L136" si="70">C129+F129-I129</f>
        <v>0</v>
      </c>
      <c r="N129" s="11"/>
    </row>
    <row r="130" spans="1:18" s="10" customFormat="1" ht="68.25" customHeight="1" x14ac:dyDescent="0.3">
      <c r="A130" s="22" t="s">
        <v>138</v>
      </c>
      <c r="B130" s="26">
        <v>9110</v>
      </c>
      <c r="C130" s="24">
        <v>227278500</v>
      </c>
      <c r="D130" s="24">
        <v>227278500</v>
      </c>
      <c r="E130" s="25">
        <f t="shared" ref="E130:E134" si="71">D130/C130*100</f>
        <v>100</v>
      </c>
      <c r="F130" s="24"/>
      <c r="G130" s="24"/>
      <c r="H130" s="25"/>
      <c r="I130" s="24">
        <f t="shared" ref="I130:J133" si="72">C130+F130</f>
        <v>227278500</v>
      </c>
      <c r="J130" s="24">
        <f t="shared" si="72"/>
        <v>227278500</v>
      </c>
      <c r="K130" s="25">
        <f>J130/I130*100</f>
        <v>100</v>
      </c>
      <c r="L130" s="11">
        <f t="shared" si="70"/>
        <v>0</v>
      </c>
      <c r="N130" s="11"/>
    </row>
    <row r="131" spans="1:18" s="10" customFormat="1" ht="68.25" customHeight="1" x14ac:dyDescent="0.3">
      <c r="A131" s="22"/>
      <c r="B131" s="26">
        <v>9580</v>
      </c>
      <c r="C131" s="24"/>
      <c r="D131" s="24"/>
      <c r="E131" s="25"/>
      <c r="F131" s="24">
        <v>821551.5</v>
      </c>
      <c r="G131" s="24">
        <v>821551.5</v>
      </c>
      <c r="H131" s="25">
        <f t="shared" si="9"/>
        <v>100</v>
      </c>
      <c r="I131" s="24">
        <f t="shared" ref="I131" si="73">C131+F131</f>
        <v>821551.5</v>
      </c>
      <c r="J131" s="24">
        <f t="shared" ref="J131" si="74">D131+G131</f>
        <v>821551.5</v>
      </c>
      <c r="K131" s="25">
        <f>J131/I131*100</f>
        <v>100</v>
      </c>
      <c r="L131" s="11"/>
      <c r="N131" s="11"/>
    </row>
    <row r="132" spans="1:18" ht="63" customHeight="1" x14ac:dyDescent="0.35">
      <c r="A132" s="22" t="s">
        <v>60</v>
      </c>
      <c r="B132" s="26">
        <v>9770</v>
      </c>
      <c r="C132" s="24">
        <v>7516380</v>
      </c>
      <c r="D132" s="24">
        <v>4548028.62</v>
      </c>
      <c r="E132" s="25">
        <f t="shared" si="71"/>
        <v>60.508231622137252</v>
      </c>
      <c r="F132" s="24"/>
      <c r="G132" s="24"/>
      <c r="H132" s="25"/>
      <c r="I132" s="24">
        <f t="shared" si="72"/>
        <v>7516380</v>
      </c>
      <c r="J132" s="24">
        <f t="shared" si="72"/>
        <v>4548028.62</v>
      </c>
      <c r="K132" s="25">
        <f>J132/I132*100</f>
        <v>60.508231622137252</v>
      </c>
      <c r="L132" s="11">
        <f t="shared" si="70"/>
        <v>0</v>
      </c>
      <c r="N132" s="11"/>
    </row>
    <row r="133" spans="1:18" ht="118.5" customHeight="1" x14ac:dyDescent="0.35">
      <c r="A133" s="22" t="s">
        <v>97</v>
      </c>
      <c r="B133" s="26">
        <v>9800</v>
      </c>
      <c r="C133" s="24">
        <v>86183964.120000005</v>
      </c>
      <c r="D133" s="24">
        <v>81913806.650000006</v>
      </c>
      <c r="E133" s="25">
        <f t="shared" si="71"/>
        <v>95.045299304109108</v>
      </c>
      <c r="F133" s="24">
        <v>52881696</v>
      </c>
      <c r="G133" s="24">
        <v>52561489.399999999</v>
      </c>
      <c r="H133" s="25">
        <f t="shared" si="9"/>
        <v>99.394485002901561</v>
      </c>
      <c r="I133" s="24">
        <f t="shared" si="72"/>
        <v>139065660.12</v>
      </c>
      <c r="J133" s="24">
        <f t="shared" si="72"/>
        <v>134475296.05000001</v>
      </c>
      <c r="K133" s="25">
        <f>J133/I133*100</f>
        <v>96.699139049827991</v>
      </c>
      <c r="L133" s="11">
        <f t="shared" si="70"/>
        <v>0</v>
      </c>
      <c r="N133" s="11"/>
    </row>
    <row r="134" spans="1:18" s="10" customFormat="1" ht="69.75" customHeight="1" x14ac:dyDescent="0.35">
      <c r="A134" s="29" t="s">
        <v>3</v>
      </c>
      <c r="B134" s="30"/>
      <c r="C134" s="20">
        <f>C57+C61+C82+C86+C99+C109+C116+C123+C129+C104</f>
        <v>4276790856.29</v>
      </c>
      <c r="D134" s="20">
        <f>D57+D61+D82+D86+D99+D109+D116+D123+D129+D104</f>
        <v>4101462387.8199992</v>
      </c>
      <c r="E134" s="21">
        <f t="shared" si="71"/>
        <v>95.900466626462688</v>
      </c>
      <c r="F134" s="20">
        <f>F57+F61+F82+F86+F99+F109+F116+F123+F129+F104</f>
        <v>1741353710.55</v>
      </c>
      <c r="G134" s="20">
        <f>G57+G61+G82+G86+G99+G109+G116+G123+G129+G104</f>
        <v>1446027872.24</v>
      </c>
      <c r="H134" s="21">
        <f t="shared" si="9"/>
        <v>83.040445113432909</v>
      </c>
      <c r="I134" s="20">
        <f>I57+I61+I82+I86+I99+I109+I116+I123+I129+I104</f>
        <v>6018144566.8400002</v>
      </c>
      <c r="J134" s="20">
        <f>J57+J61+J82+J86+J99+J109+J116+J123+J129+J104</f>
        <v>5547490260.0600004</v>
      </c>
      <c r="K134" s="21">
        <f>J134/I134*100</f>
        <v>92.179411751367581</v>
      </c>
      <c r="L134" s="11">
        <f t="shared" si="70"/>
        <v>0</v>
      </c>
      <c r="N134" s="11"/>
      <c r="R134" s="11"/>
    </row>
    <row r="135" spans="1:18" ht="66.75" customHeight="1" x14ac:dyDescent="0.35">
      <c r="A135" s="31" t="s">
        <v>8</v>
      </c>
      <c r="B135" s="31"/>
      <c r="C135" s="24">
        <v>1000000</v>
      </c>
      <c r="D135" s="24"/>
      <c r="E135" s="25"/>
      <c r="F135" s="24">
        <v>716165.6</v>
      </c>
      <c r="G135" s="24">
        <v>-620144.74</v>
      </c>
      <c r="H135" s="25"/>
      <c r="I135" s="24">
        <f>SUM(C135+F135)</f>
        <v>1716165.6</v>
      </c>
      <c r="J135" s="24">
        <f>SUM(D135+G135)</f>
        <v>-620144.74</v>
      </c>
      <c r="K135" s="25"/>
      <c r="L135" s="11">
        <f t="shared" si="70"/>
        <v>0</v>
      </c>
    </row>
    <row r="136" spans="1:18" ht="68.25" customHeight="1" x14ac:dyDescent="0.35">
      <c r="A136" s="31" t="s">
        <v>9</v>
      </c>
      <c r="B136" s="32"/>
      <c r="C136" s="24">
        <v>-501271935.00999999</v>
      </c>
      <c r="D136" s="24">
        <v>-653867459.25999999</v>
      </c>
      <c r="E136" s="25"/>
      <c r="F136" s="24">
        <v>1128943069.95</v>
      </c>
      <c r="G136" s="24">
        <v>990565689.17999995</v>
      </c>
      <c r="H136" s="25"/>
      <c r="I136" s="24">
        <f>C136+F136</f>
        <v>627671134.94000006</v>
      </c>
      <c r="J136" s="24">
        <f>D136+G136</f>
        <v>336698229.91999996</v>
      </c>
      <c r="K136" s="25"/>
      <c r="L136" s="11">
        <f t="shared" si="70"/>
        <v>0</v>
      </c>
      <c r="N136" s="12"/>
    </row>
    <row r="137" spans="1:18" s="7" customFormat="1" ht="117.75" customHeight="1" x14ac:dyDescent="0.35">
      <c r="A137" s="15"/>
      <c r="B137" s="16"/>
      <c r="C137" s="33"/>
      <c r="D137" s="33"/>
      <c r="E137" s="33"/>
      <c r="F137" s="33"/>
      <c r="G137" s="33"/>
      <c r="H137" s="33"/>
      <c r="I137" s="33"/>
      <c r="J137" s="33"/>
      <c r="K137" s="33"/>
      <c r="L137" s="6"/>
    </row>
    <row r="138" spans="1:18" s="65" customFormat="1" ht="52.5" customHeight="1" x14ac:dyDescent="0.55000000000000004">
      <c r="A138" s="80" t="s">
        <v>83</v>
      </c>
      <c r="B138" s="80"/>
      <c r="C138" s="80"/>
      <c r="D138" s="63"/>
      <c r="E138" s="38"/>
      <c r="F138" s="63"/>
      <c r="G138" s="63"/>
      <c r="H138" s="38"/>
      <c r="I138" s="64"/>
      <c r="J138" s="64"/>
      <c r="K138" s="38"/>
    </row>
    <row r="139" spans="1:18" s="65" customFormat="1" ht="4.5" hidden="1" customHeight="1" x14ac:dyDescent="0.55000000000000004">
      <c r="A139" s="80"/>
      <c r="B139" s="80"/>
      <c r="C139" s="80"/>
      <c r="D139" s="63"/>
      <c r="E139" s="38"/>
      <c r="F139" s="63"/>
      <c r="G139" s="63"/>
      <c r="H139" s="38"/>
      <c r="I139" s="63"/>
      <c r="J139" s="63"/>
      <c r="K139" s="38"/>
    </row>
    <row r="140" spans="1:18" s="65" customFormat="1" ht="49.5" customHeight="1" x14ac:dyDescent="0.55000000000000004">
      <c r="A140" s="66" t="s">
        <v>13</v>
      </c>
      <c r="B140" s="67"/>
      <c r="C140" s="68"/>
      <c r="D140" s="63"/>
      <c r="E140" s="38"/>
      <c r="F140" s="63"/>
      <c r="G140" s="63"/>
      <c r="H140" s="38"/>
      <c r="I140" s="79" t="s">
        <v>98</v>
      </c>
      <c r="J140" s="79"/>
      <c r="K140" s="38"/>
    </row>
    <row r="141" spans="1:18" ht="40.5" x14ac:dyDescent="0.55000000000000004">
      <c r="A141" s="39"/>
      <c r="B141" s="40"/>
      <c r="C141" s="41">
        <f>C58+C140-C138-C139</f>
        <v>230386736.72</v>
      </c>
      <c r="D141" s="37"/>
      <c r="E141" s="38"/>
      <c r="F141" s="37"/>
      <c r="G141" s="37"/>
      <c r="H141" s="38"/>
      <c r="I141" s="45"/>
      <c r="J141" s="45"/>
      <c r="K141" s="38"/>
    </row>
    <row r="142" spans="1:18" ht="138.75" customHeight="1" x14ac:dyDescent="0.55000000000000004">
      <c r="A142" s="59" t="s">
        <v>35</v>
      </c>
      <c r="B142" s="60"/>
      <c r="C142" s="61"/>
      <c r="D142" s="61"/>
      <c r="E142" s="43"/>
      <c r="F142" s="61"/>
      <c r="G142" s="61"/>
      <c r="H142" s="43"/>
      <c r="I142" s="44" t="s">
        <v>118</v>
      </c>
      <c r="J142" s="44"/>
      <c r="K142" s="62"/>
    </row>
    <row r="143" spans="1:18" ht="23.25" customHeight="1" x14ac:dyDescent="0.55000000000000004">
      <c r="A143" s="77"/>
      <c r="B143" s="77"/>
      <c r="C143" s="77"/>
      <c r="D143" s="42"/>
      <c r="E143" s="43"/>
      <c r="F143" s="44"/>
      <c r="G143" s="42"/>
      <c r="H143" s="43"/>
      <c r="I143" s="78"/>
      <c r="J143" s="78"/>
      <c r="K143" s="78"/>
    </row>
    <row r="144" spans="1:18" ht="23.25" x14ac:dyDescent="0.35">
      <c r="C144" s="12"/>
      <c r="D144" s="12"/>
      <c r="E144" s="12"/>
      <c r="F144" s="12"/>
      <c r="G144" s="12"/>
      <c r="H144" s="12"/>
      <c r="I144" s="12"/>
      <c r="J144" s="12"/>
      <c r="K144" s="9"/>
    </row>
    <row r="145" spans="3:11" ht="23.25" x14ac:dyDescent="0.35">
      <c r="C145" s="56"/>
      <c r="D145" s="56"/>
      <c r="E145" s="56"/>
      <c r="F145" s="56"/>
      <c r="G145" s="56"/>
      <c r="H145" s="56"/>
      <c r="I145" s="56"/>
      <c r="J145" s="56"/>
      <c r="K145" s="56"/>
    </row>
    <row r="149" spans="3:11" ht="23.25" x14ac:dyDescent="0.35">
      <c r="C149" s="12"/>
      <c r="D149" s="12"/>
      <c r="E149" s="12"/>
      <c r="F149" s="12"/>
      <c r="G149" s="12"/>
      <c r="H149" s="12"/>
      <c r="I149" s="12"/>
      <c r="J149" s="12"/>
    </row>
    <row r="155" spans="3:11" ht="23.25" x14ac:dyDescent="0.35">
      <c r="C155" s="13"/>
      <c r="D155" s="13"/>
      <c r="E155" s="13"/>
      <c r="F155" s="13"/>
      <c r="G155" s="13"/>
      <c r="H155" s="13"/>
      <c r="I155" s="13"/>
      <c r="J155" s="13"/>
    </row>
  </sheetData>
  <mergeCells count="16">
    <mergeCell ref="A143:C143"/>
    <mergeCell ref="I143:K143"/>
    <mergeCell ref="I140:J140"/>
    <mergeCell ref="A138:C139"/>
    <mergeCell ref="I2:K2"/>
    <mergeCell ref="F6:H6"/>
    <mergeCell ref="A9:K9"/>
    <mergeCell ref="A56:K56"/>
    <mergeCell ref="I6:K6"/>
    <mergeCell ref="A6:A7"/>
    <mergeCell ref="B6:B7"/>
    <mergeCell ref="I1:K1"/>
    <mergeCell ref="I3:K3"/>
    <mergeCell ref="A4:K4"/>
    <mergeCell ref="J5:K5"/>
    <mergeCell ref="C6:E6"/>
  </mergeCells>
  <phoneticPr fontId="2" type="noConversion"/>
  <printOptions horizontalCentered="1"/>
  <pageMargins left="0.39370078740157483" right="0.39370078740157483" top="1.1811023622047245" bottom="0.59055118110236227" header="0.98425196850393704" footer="0.39370078740157483"/>
  <pageSetup paperSize="9" scale="30" firstPageNumber="2" orientation="landscape" useFirstPageNumber="1" r:id="rId1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5" manualBreakCount="5">
    <brk id="30" max="10" man="1"/>
    <brk id="37" max="10" man="1"/>
    <brk id="46" max="10" man="1"/>
    <brk id="55" max="10" man="1"/>
    <brk id="6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2026-01-28T09:24:27Z</cp:lastPrinted>
  <dcterms:created xsi:type="dcterms:W3CDTF">2008-02-19T13:14:27Z</dcterms:created>
  <dcterms:modified xsi:type="dcterms:W3CDTF">2026-02-10T10:03:42Z</dcterms:modified>
</cp:coreProperties>
</file>